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C 2018_UB trinh HĐND" sheetId="1" r:id="rId1"/>
    <sheet name="00000000" sheetId="2" state="veryHidden" r:id="rId2"/>
  </sheets>
  <externalReferences>
    <externalReference r:id="rId5"/>
    <externalReference r:id="rId6"/>
    <externalReference r:id="rId7"/>
  </externalReferences>
  <definedNames>
    <definedName name="ctiep">#REF!</definedName>
    <definedName name="kcong">#REF!</definedName>
    <definedName name="_xlnm.Print_Titles" localSheetId="0">'BC 2018_UB trinh HĐND'!$A:$R,'BC 2018_UB trinh HĐND'!$4:$7</definedName>
    <definedName name="_xlnm.Print_Titles">#N/A</definedName>
    <definedName name="ptdg_duong1">'[1]ptdg '!$E$9:$L$423</definedName>
    <definedName name="ptdg_ke">'[1]ptke'!$E$17:$L$353</definedName>
    <definedName name="retÎtettt">'[3]tra-vat-lieu'!$B$4:$E$190</definedName>
    <definedName name="Tra_PTDG">'[2]ptdg'!$B$68:$M$1364</definedName>
    <definedName name="tthi">#REF!</definedName>
    <definedName name="xn">#REF!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U3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-29 của 03 ban quản lý rừng PH
- 02 giống thủy sản theo TB 2019
+ 16 là bổ sung: 02 giống thủy sản chuyển sang nguồn thu; 14 bổ sung cho 03 quán lý RPH (11 theo lộ trình tự chủ, 03 bổ sung theo VTVL)</t>
        </r>
      </text>
    </comment>
    <comment ref="N5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+01 của TT Xúc tiến đầu tư từ nguồn dự phòng (06 ct)</t>
        </r>
      </text>
    </comment>
  </commentList>
</comments>
</file>

<file path=xl/sharedStrings.xml><?xml version="1.0" encoding="utf-8"?>
<sst xmlns="http://schemas.openxmlformats.org/spreadsheetml/2006/main" count="199" uniqueCount="152">
  <si>
    <t>TT</t>
  </si>
  <si>
    <t>LM HTX</t>
  </si>
  <si>
    <t>Đài PT-TH tỉnh</t>
  </si>
  <si>
    <t>Ban Dân tộc</t>
  </si>
  <si>
    <t>Hội Chữ thập đỏ</t>
  </si>
  <si>
    <t>Hội Người mù</t>
  </si>
  <si>
    <t>Hội Nhà báo</t>
  </si>
  <si>
    <t>Hội VHNT</t>
  </si>
  <si>
    <t>LH các Hội KHKT</t>
  </si>
  <si>
    <t>LH các TCHN</t>
  </si>
  <si>
    <t>Sở Ngoại vụ</t>
  </si>
  <si>
    <t>Sở Tư pháp</t>
  </si>
  <si>
    <t>Sở Tài chính</t>
  </si>
  <si>
    <t>Sở Xây dựng</t>
  </si>
  <si>
    <t>Thanh tra tỉnh</t>
  </si>
  <si>
    <t>Thành phố Đông Hà</t>
  </si>
  <si>
    <t>Huyện Vĩnh Linh</t>
  </si>
  <si>
    <t>Huyện Gio Linh</t>
  </si>
  <si>
    <t>Huyện Triệu Phong</t>
  </si>
  <si>
    <t>Huyện Hải Lăng</t>
  </si>
  <si>
    <t>Huyện Cam Lộ</t>
  </si>
  <si>
    <t>Huyện Đakrông</t>
  </si>
  <si>
    <t>Huyên Hướng Hoá</t>
  </si>
  <si>
    <t>Huyện Đảo Cồn Cỏ</t>
  </si>
  <si>
    <t>Đơn vị</t>
  </si>
  <si>
    <t>I</t>
  </si>
  <si>
    <t>II</t>
  </si>
  <si>
    <t>SỞ, BAN, NGÀNH</t>
  </si>
  <si>
    <t>Sở GD và ĐT</t>
  </si>
  <si>
    <t>Sở Giao thông VT</t>
  </si>
  <si>
    <t>Sở Kế hoạch và  ĐT</t>
  </si>
  <si>
    <t>Sở LĐ, TB và XH</t>
  </si>
  <si>
    <t>Sở Thông tin và TT</t>
  </si>
  <si>
    <t>Sở Văn hóa, TT và DL</t>
  </si>
  <si>
    <t>Văn phòng UBND tỉnh</t>
  </si>
  <si>
    <t>BQL các khu KT</t>
  </si>
  <si>
    <t>Thị xã Quảng Trị</t>
  </si>
  <si>
    <t>HUYỆN, THỊ XÃ, THÀNH PHỐ</t>
  </si>
  <si>
    <t>SN khác</t>
  </si>
  <si>
    <t>Trường Cao đẳng Y tế</t>
  </si>
  <si>
    <t>Trường Cao đẳng sư phạm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</si>
  <si>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</si>
  <si>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</si>
  <si>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</si>
  <si>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</si>
  <si>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</si>
  <si>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</si>
  <si>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</si>
  <si>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</si>
  <si>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</si>
  <si>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</si>
  <si>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</si>
  <si>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</si>
  <si>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</si>
  <si>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</si>
  <si>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</si>
  <si>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</si>
  <si>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</si>
  <si>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</si>
  <si>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</si>
  <si>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</si>
  <si>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</si>
  <si>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</si>
  <si>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</si>
  <si>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</si>
  <si>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</si>
  <si>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29</t>
  </si>
  <si>
    <t>32</t>
  </si>
  <si>
    <t>33</t>
  </si>
  <si>
    <t>26</t>
  </si>
  <si>
    <t>27</t>
  </si>
  <si>
    <t>28</t>
  </si>
  <si>
    <t>30</t>
  </si>
  <si>
    <t>31</t>
  </si>
  <si>
    <t>34</t>
  </si>
  <si>
    <t>Sở Công Thương</t>
  </si>
  <si>
    <t xml:space="preserve">Sở Khoa học và CN </t>
  </si>
  <si>
    <t>Sở Nội vụ</t>
  </si>
  <si>
    <t xml:space="preserve">Sở NN &amp; PTNT </t>
  </si>
  <si>
    <t xml:space="preserve">Sở Tài nguyên và MT </t>
  </si>
  <si>
    <t>Sở Y tế</t>
  </si>
  <si>
    <t>DỰ PHÒNG</t>
  </si>
  <si>
    <t>Tạp chí Cửa Việt</t>
  </si>
  <si>
    <t>SNGD</t>
  </si>
  <si>
    <t>SNYT</t>
  </si>
  <si>
    <t>SN VHTT</t>
  </si>
  <si>
    <t>Hưởng lương từ nguồn thu SN</t>
  </si>
  <si>
    <t>Cơ quan Sở</t>
  </si>
  <si>
    <t>5.1</t>
  </si>
  <si>
    <t>5.2</t>
  </si>
  <si>
    <t>5.3</t>
  </si>
  <si>
    <t>Chi cục Kiểm lâm</t>
  </si>
  <si>
    <t>Ban Thi đua - KT</t>
  </si>
  <si>
    <t>Ban Tôn giáo</t>
  </si>
  <si>
    <t>7.1</t>
  </si>
  <si>
    <t>7.2</t>
  </si>
  <si>
    <t>7.3</t>
  </si>
  <si>
    <t>7.4</t>
  </si>
  <si>
    <t>Chi cục TT và BVTV</t>
  </si>
  <si>
    <t>Chi cục Chăn nuôi và TY</t>
  </si>
  <si>
    <t>Chi cục Thủy sản</t>
  </si>
  <si>
    <t>Chi cục Phát triển NT</t>
  </si>
  <si>
    <t>Chi cục Thủy lợi</t>
  </si>
  <si>
    <t>Chi cục QLCL NLS&amp;TS</t>
  </si>
  <si>
    <t>Các đơn vị SN trực thuộc Sở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</si>
  <si>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</si>
  <si>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</si>
  <si>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</si>
  <si>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</si>
  <si>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</si>
  <si>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</si>
  <si>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</si>
  <si>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</si>
  <si>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</si>
  <si>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Chi cục DS-KHHGĐ</t>
  </si>
  <si>
    <t>Chi cục An toàn VSTP</t>
  </si>
  <si>
    <t>16.1</t>
  </si>
  <si>
    <t>16.2</t>
  </si>
  <si>
    <t>16.3</t>
  </si>
  <si>
    <t>16.4</t>
  </si>
  <si>
    <t>Tổng cộng (I+II+III)</t>
  </si>
  <si>
    <t>Chi cục Tiêu chuẩn, ĐLCL</t>
  </si>
  <si>
    <t>Tổng</t>
  </si>
  <si>
    <t>HC</t>
  </si>
  <si>
    <t>SN</t>
  </si>
  <si>
    <t>Trung tâm lưu trữ lịch sử</t>
  </si>
  <si>
    <t>III</t>
  </si>
  <si>
    <t>12.1</t>
  </si>
  <si>
    <t>12.2</t>
  </si>
  <si>
    <t>12.3</t>
  </si>
  <si>
    <t>12.4</t>
  </si>
  <si>
    <t>Chi cục Bảo vệ môi trường</t>
  </si>
  <si>
    <t>Chi cục Biển, Hải đảo và KTTV</t>
  </si>
  <si>
    <t>Trường Cao đẳng Kỹ thuật</t>
  </si>
  <si>
    <t>19.1</t>
  </si>
  <si>
    <t>Đại biểu HĐND chuyên trách</t>
  </si>
  <si>
    <t>19.2</t>
  </si>
  <si>
    <t>Văn phòng HĐND tỉnh</t>
  </si>
  <si>
    <t>Văn phòng Đoàn ĐBQH và HĐND tỉnh</t>
  </si>
  <si>
    <t xml:space="preserve">Văn phòng Ban AT giao thông </t>
  </si>
  <si>
    <t>Số người làm việc hưởng lương ngân sách nhà nước</t>
  </si>
  <si>
    <t>Từ 01/01/2023</t>
  </si>
  <si>
    <t>Trước 01/01/2024</t>
  </si>
  <si>
    <r>
      <t xml:space="preserve">Biên chế công chức </t>
    </r>
    <r>
      <rPr>
        <sz val="11"/>
        <color indexed="18"/>
        <rFont val="Times New Roman"/>
        <family val="1"/>
      </rPr>
      <t>(từ ngày 01/01/2023)</t>
    </r>
  </si>
  <si>
    <r>
      <t xml:space="preserve">Hợp đồng 68 
</t>
    </r>
    <r>
      <rPr>
        <sz val="11"/>
        <color indexed="18"/>
        <rFont val="Times New Roman"/>
        <family val="1"/>
      </rPr>
      <t>(từ ngày 01/01/2023)</t>
    </r>
  </si>
  <si>
    <r>
      <t xml:space="preserve">Biên chế Hội
</t>
    </r>
    <r>
      <rPr>
        <sz val="11"/>
        <color indexed="18"/>
        <rFont val="Times New Roman"/>
        <family val="1"/>
      </rPr>
      <t>(từ ngày 01/01/2023)</t>
    </r>
  </si>
  <si>
    <r>
      <t xml:space="preserve">Hợp đồng lao động
</t>
    </r>
    <r>
      <rPr>
        <sz val="11"/>
        <color indexed="18"/>
        <rFont val="Times New Roman"/>
        <family val="1"/>
      </rPr>
      <t>(từ ngày 01/01/2023)</t>
    </r>
  </si>
  <si>
    <t>Tổng cộng</t>
  </si>
  <si>
    <t>Phụ lục</t>
  </si>
  <si>
    <t>3=5+6+16+19</t>
  </si>
  <si>
    <t>4=5+7+16+19</t>
  </si>
  <si>
    <r>
      <t xml:space="preserve"> CHỈ TIÊU BIÊN CHẾ CÔNG CHỨC, SỐ NGƯỜI LÀM VIỆC, 
HỢP ĐỒNG LAO ĐỘNG VÀ BIÊN CHẾ HỘI NĂM 2023
</t>
    </r>
    <r>
      <rPr>
        <i/>
        <sz val="13"/>
        <color indexed="18"/>
        <rFont val="Times New Roman"/>
        <family val="1"/>
      </rPr>
      <t>(Ban hành kèm theo Nghị quyết số:    /NQ-HĐND ngày 09 tháng 12 năm 2022 của Hội đồng nhân dân tỉnh Quảng Trị)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</si>
</sst>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dd/mm/yy"/>
    <numFmt numFmtId="173" formatCode="[$-409]dddd\,\ mmmm\ dd\,\ yyyy"/>
    <numFmt numFmtId="174" formatCode="mm/dd/yy;@"/>
    <numFmt numFmtId="175" formatCode="mm/dd/yy"/>
    <numFmt numFmtId="176" formatCode="0.0"/>
    <numFmt numFmtId="177" formatCode="0.00;[Red]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"/>
    <numFmt numFmtId="182" formatCode="0.0000"/>
    <numFmt numFmtId="183" formatCode="_(* #,##0.0_);_(* \(#,##0.0\);_(* &quot;-&quot;??_);_(@_)"/>
    <numFmt numFmtId="184" formatCode="_(* #,##0_);_(* \(#,##0\);_(* &quot;-&quot;??_);_(@_)"/>
    <numFmt numFmtId="185" formatCode="[$€-2]\ #,##0.00_);[Red]\([$€-2]\ #,##0.00\)"/>
  </numFmts>
  <fonts count="57">
    <font>
      <sz val="10"/>
      <name val="Arial"/>
      <family val="0"/>
    </font>
    <font>
      <u val="single"/>
      <sz val="10.8"/>
      <color indexed="36"/>
      <name val=".VnTime"/>
      <family val="2"/>
    </font>
    <font>
      <b/>
      <sz val="12"/>
      <name val="Arial"/>
      <family val="2"/>
    </font>
    <font>
      <u val="single"/>
      <sz val="10.8"/>
      <color indexed="12"/>
      <name val=".VnTime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3"/>
      <color indexed="18"/>
      <name val="Times New Roman"/>
      <family val="1"/>
    </font>
    <font>
      <sz val="8"/>
      <name val="Arial"/>
      <family val="2"/>
    </font>
    <font>
      <i/>
      <sz val="13"/>
      <color indexed="18"/>
      <name val="Times New Roman"/>
      <family val="1"/>
    </font>
    <font>
      <i/>
      <sz val="8"/>
      <color indexed="18"/>
      <name val="Times New Roman"/>
      <family val="1"/>
    </font>
    <font>
      <i/>
      <sz val="10"/>
      <color indexed="18"/>
      <name val="Times New Roman"/>
      <family val="1"/>
    </font>
    <font>
      <i/>
      <sz val="10"/>
      <color indexed="18"/>
      <name val="Arial"/>
      <family val="2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i/>
      <sz val="11"/>
      <color indexed="18"/>
      <name val="Times New Roman"/>
      <family val="1"/>
    </font>
    <font>
      <i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1"/>
      <color indexed="18"/>
      <name val="Times New Roman"/>
      <family val="1"/>
    </font>
    <font>
      <sz val="12"/>
      <color indexed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8" applyNumberFormat="0" applyFill="0" applyAlignment="0" applyProtection="0"/>
    <xf numFmtId="0" fontId="51" fillId="30" borderId="0" applyNumberFormat="0" applyBorder="0" applyAlignment="0" applyProtection="0"/>
    <xf numFmtId="0" fontId="0" fillId="31" borderId="9" applyNumberFormat="0" applyFont="0" applyAlignment="0" applyProtection="0"/>
    <xf numFmtId="0" fontId="52" fillId="26" borderId="10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quotePrefix="1">
      <alignment horizontal="center" vertical="center" wrapText="1"/>
    </xf>
    <xf numFmtId="0" fontId="13" fillId="0" borderId="12" xfId="0" applyFont="1" applyFill="1" applyBorder="1" applyAlignment="1">
      <alignment horizontal="justify" vertical="center" wrapText="1"/>
    </xf>
    <xf numFmtId="0" fontId="14" fillId="0" borderId="12" xfId="0" applyFont="1" applyFill="1" applyBorder="1" applyAlignment="1" quotePrefix="1">
      <alignment horizontal="center" vertical="center" wrapText="1"/>
    </xf>
    <xf numFmtId="0" fontId="14" fillId="0" borderId="12" xfId="0" applyFont="1" applyFill="1" applyBorder="1" applyAlignment="1">
      <alignment horizontal="justify" vertical="center" wrapText="1"/>
    </xf>
    <xf numFmtId="0" fontId="19" fillId="32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 quotePrefix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3" fontId="12" fillId="32" borderId="12" xfId="0" applyNumberFormat="1" applyFont="1" applyFill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 horizontal="center" vertical="center" wrapText="1"/>
    </xf>
    <xf numFmtId="3" fontId="13" fillId="32" borderId="12" xfId="0" applyNumberFormat="1" applyFont="1" applyFill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 horizontal="center" vertical="center"/>
    </xf>
    <xf numFmtId="3" fontId="15" fillId="0" borderId="12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3" fontId="18" fillId="32" borderId="12" xfId="0" applyNumberFormat="1" applyFont="1" applyFill="1" applyBorder="1" applyAlignment="1">
      <alignment horizontal="center" vertical="center" wrapText="1"/>
    </xf>
    <xf numFmtId="3" fontId="14" fillId="32" borderId="12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/>
    </xf>
    <xf numFmtId="3" fontId="15" fillId="32" borderId="12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 vertical="center" wrapText="1"/>
    </xf>
    <xf numFmtId="3" fontId="12" fillId="32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4" fillId="32" borderId="0" xfId="0" applyNumberFormat="1" applyFont="1" applyFill="1" applyAlignment="1">
      <alignment horizontal="center"/>
    </xf>
    <xf numFmtId="3" fontId="20" fillId="32" borderId="12" xfId="0" applyNumberFormat="1" applyFont="1" applyFill="1" applyBorder="1" applyAlignment="1">
      <alignment horizontal="center" vertical="center" wrapText="1"/>
    </xf>
    <xf numFmtId="3" fontId="20" fillId="0" borderId="12" xfId="0" applyNumberFormat="1" applyFont="1" applyFill="1" applyBorder="1" applyAlignment="1">
      <alignment horizontal="center" vertical="center" wrapText="1"/>
    </xf>
    <xf numFmtId="3" fontId="21" fillId="32" borderId="12" xfId="0" applyNumberFormat="1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justify" vertical="center" wrapText="1"/>
    </xf>
    <xf numFmtId="3" fontId="5" fillId="0" borderId="0" xfId="0" applyNumberFormat="1" applyFont="1" applyFill="1" applyAlignment="1">
      <alignment horizontal="center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vertical="center" wrapText="1"/>
    </xf>
    <xf numFmtId="0" fontId="13" fillId="32" borderId="15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18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  <xf numFmtId="0" fontId="12" fillId="32" borderId="19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 wrapText="1"/>
    </xf>
    <xf numFmtId="0" fontId="12" fillId="32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</cellXfs>
  <cellStyles count="52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</xdr:row>
      <xdr:rowOff>847725</xdr:rowOff>
    </xdr:from>
    <xdr:to>
      <xdr:col>11</xdr:col>
      <xdr:colOff>228600</xdr:colOff>
      <xdr:row>1</xdr:row>
      <xdr:rowOff>847725</xdr:rowOff>
    </xdr:to>
    <xdr:sp>
      <xdr:nvSpPr>
        <xdr:cNvPr id="1" name="Straight Connector 4"/>
        <xdr:cNvSpPr>
          <a:spLocks/>
        </xdr:cNvSpPr>
      </xdr:nvSpPr>
      <xdr:spPr>
        <a:xfrm>
          <a:off x="5162550" y="1057275"/>
          <a:ext cx="366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36.7.5\thu%20muc%20dung%20chung\Documents%20and%20Settings\vinhhq\My%20Documents\BaocaoBo\B&#167;HDA\Du%20Toan\LUONG-PMU.HCM\DuToanCThuc\DToan%20PD1%20HAU28-5\D257-272_TVlap_trin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36.7.5\thu%20muc%20dung%20chung\Documents%20and%20Settings\vinhhq\My%20Documents\BaocaoBo\B&#167;HDA\Du%20Toan\LUONG-PMU.HCM\PD1\Cong257-27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-phuongdt\c\DTCTDuong%20HCM\PD2\Duong272-28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"/>
      <sheetName val="giagoc"/>
      <sheetName val="tra-vat-lieu"/>
      <sheetName val="CVC"/>
      <sheetName val="ptdg "/>
      <sheetName val="Duong-tk"/>
      <sheetName val="THd-tk"/>
      <sheetName val="Duong-tc"/>
      <sheetName val="ptke"/>
      <sheetName val="tonghop-tk"/>
      <sheetName val="Sheet1"/>
      <sheetName val="dtke-tc"/>
      <sheetName val="TH-tc"/>
      <sheetName val="THop-TC"/>
      <sheetName val="XL4Poppy"/>
    </sheetNames>
    <sheetDataSet>
      <sheetData sheetId="4">
        <row r="9">
          <cell r="E9" t="str">
            <v>V÷a bª t«ng M150 ®¸ 4x6</v>
          </cell>
          <cell r="F9" t="str">
            <v>m3</v>
          </cell>
          <cell r="H9" t="str">
            <v/>
          </cell>
        </row>
        <row r="10">
          <cell r="E10" t="str">
            <v>a - VËt liÖu :</v>
          </cell>
          <cell r="I10">
            <v>334497.38052619045</v>
          </cell>
        </row>
        <row r="11">
          <cell r="E11" t="str">
            <v>Xim¨ng PC-300</v>
          </cell>
          <cell r="F11" t="str">
            <v>kg</v>
          </cell>
          <cell r="G11">
            <v>250</v>
          </cell>
          <cell r="H11">
            <v>837.511238095238</v>
          </cell>
          <cell r="I11">
            <v>209377.8095238095</v>
          </cell>
        </row>
        <row r="12">
          <cell r="E12" t="str">
            <v>C¸t vµng</v>
          </cell>
          <cell r="F12" t="str">
            <v>m3</v>
          </cell>
          <cell r="G12">
            <v>0.499</v>
          </cell>
          <cell r="H12">
            <v>86414.86666666665</v>
          </cell>
          <cell r="I12">
            <v>43121.01846666666</v>
          </cell>
        </row>
        <row r="13">
          <cell r="E13" t="str">
            <v>§¸ d¨m 4x6</v>
          </cell>
          <cell r="F13" t="str">
            <v>m3</v>
          </cell>
          <cell r="G13">
            <v>0.895</v>
          </cell>
          <cell r="H13">
            <v>90881.06428571427</v>
          </cell>
          <cell r="I13">
            <v>81338.55253571428</v>
          </cell>
        </row>
        <row r="14">
          <cell r="E14" t="str">
            <v>N­íc</v>
          </cell>
          <cell r="F14" t="str">
            <v>LÝt</v>
          </cell>
          <cell r="G14">
            <v>165</v>
          </cell>
          <cell r="H14">
            <v>4</v>
          </cell>
          <cell r="I14">
            <v>660</v>
          </cell>
        </row>
        <row r="15">
          <cell r="E15" t="str">
            <v>V÷a bª t«ng M100 ®¸ 4x6</v>
          </cell>
          <cell r="F15" t="str">
            <v>m3</v>
          </cell>
          <cell r="H15" t="str">
            <v/>
          </cell>
        </row>
        <row r="16">
          <cell r="E16" t="str">
            <v>a - VËt liÖu :</v>
          </cell>
          <cell r="I16">
            <v>291175.6500642857</v>
          </cell>
        </row>
        <row r="17">
          <cell r="E17" t="str">
            <v>Xim¨ng PC-300</v>
          </cell>
          <cell r="F17" t="str">
            <v>kg</v>
          </cell>
          <cell r="G17">
            <v>195</v>
          </cell>
          <cell r="H17">
            <v>837.511238095238</v>
          </cell>
          <cell r="I17">
            <v>163314.69142857142</v>
          </cell>
        </row>
        <row r="18">
          <cell r="E18" t="str">
            <v>C¸t vµng</v>
          </cell>
          <cell r="F18" t="str">
            <v>m3</v>
          </cell>
          <cell r="G18">
            <v>0.516</v>
          </cell>
          <cell r="H18">
            <v>86414.86666666665</v>
          </cell>
          <cell r="I18">
            <v>44590.07119999999</v>
          </cell>
        </row>
        <row r="19">
          <cell r="E19" t="str">
            <v>§¸ d¨m 4x6</v>
          </cell>
          <cell r="F19" t="str">
            <v>m3</v>
          </cell>
          <cell r="G19">
            <v>0.909</v>
          </cell>
          <cell r="H19">
            <v>90881.06428571427</v>
          </cell>
          <cell r="I19">
            <v>82610.88743571428</v>
          </cell>
        </row>
        <row r="20">
          <cell r="E20" t="str">
            <v>N­íc</v>
          </cell>
          <cell r="F20" t="str">
            <v>LÝt</v>
          </cell>
          <cell r="G20">
            <v>165</v>
          </cell>
          <cell r="H20">
            <v>4</v>
          </cell>
          <cell r="I20">
            <v>660</v>
          </cell>
        </row>
        <row r="21">
          <cell r="E21" t="str">
            <v>V÷a bª t«ng M150 ®¸ 1x2</v>
          </cell>
          <cell r="F21" t="str">
            <v>m3</v>
          </cell>
          <cell r="H21" t="str">
            <v/>
          </cell>
          <cell r="J21">
            <v>411300.4417999999</v>
          </cell>
          <cell r="K21">
            <v>0</v>
          </cell>
          <cell r="L21">
            <v>0</v>
          </cell>
        </row>
        <row r="22">
          <cell r="E22" t="str">
            <v>a - VËt liÖu :</v>
          </cell>
          <cell r="I22">
            <v>411300.4417999999</v>
          </cell>
        </row>
        <row r="23">
          <cell r="E23" t="str">
            <v>Xim¨ng PC-300</v>
          </cell>
          <cell r="F23" t="str">
            <v>kg</v>
          </cell>
          <cell r="G23">
            <v>281</v>
          </cell>
          <cell r="H23">
            <v>837.511238095238</v>
          </cell>
          <cell r="I23">
            <v>235340.65790476187</v>
          </cell>
          <cell r="J23">
            <v>235340.65790476187</v>
          </cell>
        </row>
        <row r="24">
          <cell r="E24" t="str">
            <v>C¸t vµng</v>
          </cell>
          <cell r="F24" t="str">
            <v>m3</v>
          </cell>
          <cell r="G24">
            <v>0.493</v>
          </cell>
          <cell r="H24">
            <v>86414.86666666665</v>
          </cell>
          <cell r="I24">
            <v>42602.52926666666</v>
          </cell>
          <cell r="J24">
            <v>42602.52926666666</v>
          </cell>
        </row>
        <row r="25">
          <cell r="E25" t="str">
            <v>§¸ d¨m 1x2</v>
          </cell>
          <cell r="F25" t="str">
            <v>m3</v>
          </cell>
          <cell r="G25">
            <v>0.891</v>
          </cell>
          <cell r="H25">
            <v>148840.91428571427</v>
          </cell>
          <cell r="I25">
            <v>132617.25462857142</v>
          </cell>
          <cell r="J25">
            <v>132617.25462857142</v>
          </cell>
        </row>
        <row r="26">
          <cell r="E26" t="str">
            <v>N­íc</v>
          </cell>
          <cell r="F26" t="str">
            <v>LÝt</v>
          </cell>
          <cell r="G26">
            <v>185</v>
          </cell>
          <cell r="H26">
            <v>4</v>
          </cell>
          <cell r="I26">
            <v>740</v>
          </cell>
          <cell r="J26">
            <v>740</v>
          </cell>
        </row>
        <row r="27">
          <cell r="E27" t="str">
            <v>V÷a bª t«ng M200 ®¸ 1x2</v>
          </cell>
          <cell r="F27" t="str">
            <v>m3</v>
          </cell>
          <cell r="H27" t="str">
            <v/>
          </cell>
          <cell r="J27">
            <v>458379.7386380952</v>
          </cell>
          <cell r="K27">
            <v>0</v>
          </cell>
          <cell r="L27">
            <v>0</v>
          </cell>
        </row>
        <row r="28">
          <cell r="E28" t="str">
            <v>a - VËt liÖu :</v>
          </cell>
          <cell r="I28">
            <v>458379.7386380952</v>
          </cell>
        </row>
        <row r="29">
          <cell r="E29" t="str">
            <v>Xim¨ng PC-300</v>
          </cell>
          <cell r="F29" t="str">
            <v>kg</v>
          </cell>
          <cell r="G29">
            <v>342</v>
          </cell>
          <cell r="H29">
            <v>837.511238095238</v>
          </cell>
          <cell r="I29">
            <v>286428.8434285714</v>
          </cell>
          <cell r="J29">
            <v>286428.8434285714</v>
          </cell>
        </row>
        <row r="30">
          <cell r="E30" t="str">
            <v>C¸t vµng</v>
          </cell>
          <cell r="F30" t="str">
            <v>m3</v>
          </cell>
          <cell r="G30">
            <v>0.469</v>
          </cell>
          <cell r="H30">
            <v>86414.86666666665</v>
          </cell>
          <cell r="I30">
            <v>40528.57246666666</v>
          </cell>
          <cell r="J30">
            <v>40528.57246666666</v>
          </cell>
        </row>
        <row r="31">
          <cell r="E31" t="str">
            <v>§¸ d¨m 1x2</v>
          </cell>
          <cell r="F31" t="str">
            <v>m3</v>
          </cell>
          <cell r="G31">
            <v>0.878</v>
          </cell>
          <cell r="H31">
            <v>148840.91428571427</v>
          </cell>
          <cell r="I31">
            <v>130682.32274285713</v>
          </cell>
          <cell r="J31">
            <v>130682.32274285713</v>
          </cell>
        </row>
        <row r="32">
          <cell r="E32" t="str">
            <v>N­íc</v>
          </cell>
          <cell r="F32" t="str">
            <v>LÝt</v>
          </cell>
          <cell r="G32">
            <v>185</v>
          </cell>
          <cell r="H32">
            <v>4</v>
          </cell>
          <cell r="I32">
            <v>740</v>
          </cell>
          <cell r="J32">
            <v>740</v>
          </cell>
        </row>
        <row r="33">
          <cell r="E33" t="str">
            <v>V÷a xi m¨ng M100</v>
          </cell>
          <cell r="F33" t="str">
            <v>m3</v>
          </cell>
          <cell r="H33" t="str">
            <v/>
          </cell>
          <cell r="J33">
            <v>417707.53178285714</v>
          </cell>
        </row>
        <row r="34">
          <cell r="E34" t="str">
            <v>a - VËt liÖu :</v>
          </cell>
          <cell r="I34">
            <v>417707.53178285714</v>
          </cell>
        </row>
        <row r="35">
          <cell r="E35" t="str">
            <v>Xim¨ng PC-300</v>
          </cell>
          <cell r="F35" t="str">
            <v>kg</v>
          </cell>
          <cell r="G35">
            <v>385.04</v>
          </cell>
          <cell r="H35">
            <v>837.511238095238</v>
          </cell>
          <cell r="I35">
            <v>322475.32711619046</v>
          </cell>
          <cell r="J35">
            <v>322475.32711619046</v>
          </cell>
        </row>
        <row r="36">
          <cell r="E36" t="str">
            <v>C¸t vµng</v>
          </cell>
          <cell r="F36" t="str">
            <v>m3</v>
          </cell>
          <cell r="G36">
            <v>1.09</v>
          </cell>
          <cell r="H36">
            <v>86414.86666666665</v>
          </cell>
          <cell r="I36">
            <v>94192.20466666666</v>
          </cell>
          <cell r="J36">
            <v>94192.20466666666</v>
          </cell>
        </row>
        <row r="37">
          <cell r="E37" t="str">
            <v>N­íc</v>
          </cell>
          <cell r="F37" t="str">
            <v>LÝt</v>
          </cell>
          <cell r="G37">
            <v>260</v>
          </cell>
          <cell r="H37">
            <v>4</v>
          </cell>
          <cell r="I37">
            <v>1040</v>
          </cell>
          <cell r="J37">
            <v>1040</v>
          </cell>
        </row>
        <row r="38">
          <cell r="E38" t="str">
            <v>V÷a xi m¨ng M75</v>
          </cell>
          <cell r="F38" t="str">
            <v>m3</v>
          </cell>
          <cell r="H38" t="str">
            <v/>
          </cell>
          <cell r="J38">
            <v>345753.10247999994</v>
          </cell>
        </row>
        <row r="39">
          <cell r="E39" t="str">
            <v>a - VËt liÖu :</v>
          </cell>
          <cell r="I39">
            <v>345753.10247999994</v>
          </cell>
        </row>
        <row r="40">
          <cell r="E40" t="str">
            <v>Xim¨ng PC-300</v>
          </cell>
          <cell r="F40" t="str">
            <v>kg</v>
          </cell>
          <cell r="G40">
            <v>296.03</v>
          </cell>
          <cell r="H40">
            <v>837.511238095238</v>
          </cell>
          <cell r="I40">
            <v>247928.4518133333</v>
          </cell>
          <cell r="J40">
            <v>247928.4518133333</v>
          </cell>
        </row>
        <row r="41">
          <cell r="E41" t="str">
            <v>C¸t vµng</v>
          </cell>
          <cell r="F41" t="str">
            <v>m3</v>
          </cell>
          <cell r="G41">
            <v>1.12</v>
          </cell>
          <cell r="H41">
            <v>86414.86666666665</v>
          </cell>
          <cell r="I41">
            <v>96784.65066666667</v>
          </cell>
          <cell r="J41">
            <v>96784.65066666667</v>
          </cell>
        </row>
        <row r="42">
          <cell r="E42" t="str">
            <v>N­íc</v>
          </cell>
          <cell r="F42" t="str">
            <v>LÝt</v>
          </cell>
          <cell r="G42">
            <v>260</v>
          </cell>
          <cell r="H42">
            <v>4</v>
          </cell>
          <cell r="I42">
            <v>1040</v>
          </cell>
          <cell r="J42">
            <v>1040</v>
          </cell>
        </row>
        <row r="43">
          <cell r="E43" t="str">
            <v>Thµnh phÇn BTN h¹t th«</v>
          </cell>
          <cell r="F43" t="str">
            <v>TÊn</v>
          </cell>
          <cell r="J43">
            <v>280752.64937510475</v>
          </cell>
        </row>
        <row r="44">
          <cell r="E44" t="str">
            <v>a - VËt liÖu :</v>
          </cell>
          <cell r="I44">
            <v>280752.64937510475</v>
          </cell>
        </row>
        <row r="45">
          <cell r="E45" t="str">
            <v>§¸ d¨m 1x2 (33%)</v>
          </cell>
          <cell r="F45" t="str">
            <v>m3</v>
          </cell>
          <cell r="G45">
            <v>0.2112</v>
          </cell>
          <cell r="H45">
            <v>159647.84761904762</v>
          </cell>
          <cell r="I45">
            <v>33717.62541714286</v>
          </cell>
          <cell r="J45">
            <v>33717.62541714286</v>
          </cell>
        </row>
        <row r="46">
          <cell r="E46" t="str">
            <v>§¸  2x4 (33%)</v>
          </cell>
          <cell r="F46" t="str">
            <v>m3</v>
          </cell>
          <cell r="G46">
            <v>0.2112</v>
          </cell>
          <cell r="H46">
            <v>155781.3</v>
          </cell>
          <cell r="I46">
            <v>32901.010559999995</v>
          </cell>
          <cell r="J46">
            <v>32901.010559999995</v>
          </cell>
        </row>
        <row r="47">
          <cell r="E47" t="str">
            <v>§¸ m¹t (18%)</v>
          </cell>
          <cell r="F47" t="str">
            <v>m3</v>
          </cell>
          <cell r="G47">
            <v>0.1152</v>
          </cell>
          <cell r="H47">
            <v>159647.84761904762</v>
          </cell>
          <cell r="I47">
            <v>18391.432045714286</v>
          </cell>
          <cell r="J47">
            <v>18391.432045714286</v>
          </cell>
        </row>
        <row r="48">
          <cell r="E48" t="str">
            <v>Bét ®¸ (4%)</v>
          </cell>
          <cell r="F48" t="str">
            <v>kg</v>
          </cell>
          <cell r="G48">
            <v>37.788</v>
          </cell>
          <cell r="H48">
            <v>500</v>
          </cell>
          <cell r="I48">
            <v>18894</v>
          </cell>
          <cell r="J48">
            <v>18894</v>
          </cell>
        </row>
        <row r="49">
          <cell r="E49" t="str">
            <v>C¸t  (12%)</v>
          </cell>
          <cell r="F49" t="str">
            <v>m3</v>
          </cell>
          <cell r="G49">
            <v>0.09259999999999999</v>
          </cell>
          <cell r="H49">
            <v>90013.33333333333</v>
          </cell>
          <cell r="I49">
            <v>8335.234666666665</v>
          </cell>
          <cell r="J49">
            <v>8335.234666666665</v>
          </cell>
        </row>
        <row r="50">
          <cell r="E50" t="str">
            <v>Nhùa (4.8%)</v>
          </cell>
          <cell r="F50" t="str">
            <v>kg</v>
          </cell>
          <cell r="G50">
            <v>49.0186</v>
          </cell>
          <cell r="H50">
            <v>3437.7429523809524</v>
          </cell>
          <cell r="I50">
            <v>168513.34668558094</v>
          </cell>
          <cell r="J50">
            <v>168513.34668558094</v>
          </cell>
        </row>
        <row r="51">
          <cell r="E51" t="str">
            <v>Thµnh phÇn BTN h¹t võa</v>
          </cell>
          <cell r="F51" t="str">
            <v>TÊn</v>
          </cell>
          <cell r="J51">
            <v>306039.4438847619</v>
          </cell>
        </row>
        <row r="52">
          <cell r="E52" t="str">
            <v>a - VËt liÖu :</v>
          </cell>
          <cell r="I52">
            <v>306039.4438847619</v>
          </cell>
        </row>
        <row r="53">
          <cell r="E53" t="str">
            <v>§¸ d¨m 1x2 (30%)</v>
          </cell>
          <cell r="F53" t="str">
            <v>m3</v>
          </cell>
          <cell r="G53">
            <v>0.192</v>
          </cell>
          <cell r="H53">
            <v>159647.84761904762</v>
          </cell>
          <cell r="I53">
            <v>30652.386742857143</v>
          </cell>
          <cell r="J53">
            <v>30652.386742857143</v>
          </cell>
        </row>
        <row r="54">
          <cell r="E54" t="str">
            <v>§¸  0.5x1 (20%)</v>
          </cell>
          <cell r="F54" t="str">
            <v>m3</v>
          </cell>
          <cell r="G54">
            <v>0.128</v>
          </cell>
          <cell r="H54">
            <v>159647.84761904762</v>
          </cell>
          <cell r="I54">
            <v>20434.924495238098</v>
          </cell>
          <cell r="J54">
            <v>20434.924495238098</v>
          </cell>
        </row>
        <row r="55">
          <cell r="E55" t="str">
            <v>C¸t  (43%)</v>
          </cell>
          <cell r="F55" t="str">
            <v>m3</v>
          </cell>
          <cell r="G55">
            <v>0.334</v>
          </cell>
          <cell r="H55">
            <v>90013.33333333333</v>
          </cell>
          <cell r="I55">
            <v>30064.453333333335</v>
          </cell>
          <cell r="J55">
            <v>30064.453333333335</v>
          </cell>
        </row>
        <row r="56">
          <cell r="E56" t="str">
            <v>Bét ®¸ (7%)</v>
          </cell>
          <cell r="F56" t="str">
            <v>kg</v>
          </cell>
          <cell r="G56">
            <v>66.192</v>
          </cell>
          <cell r="H56">
            <v>500</v>
          </cell>
          <cell r="I56">
            <v>33096</v>
          </cell>
          <cell r="J56">
            <v>33096</v>
          </cell>
        </row>
        <row r="57">
          <cell r="E57" t="str">
            <v>Nhùa (5.5%)</v>
          </cell>
          <cell r="F57" t="str">
            <v>kg</v>
          </cell>
          <cell r="G57">
            <v>55.79</v>
          </cell>
          <cell r="H57">
            <v>3437.7429523809524</v>
          </cell>
          <cell r="I57">
            <v>191791.67931333333</v>
          </cell>
          <cell r="J57">
            <v>191791.67931333333</v>
          </cell>
        </row>
        <row r="58">
          <cell r="E58" t="str">
            <v>Thµnh phÇn ®¸ d¨m ®en</v>
          </cell>
          <cell r="F58" t="str">
            <v>TÊn</v>
          </cell>
          <cell r="J58">
            <v>245636.02496895238</v>
          </cell>
        </row>
        <row r="59">
          <cell r="E59" t="str">
            <v>a - VËt liÖu :</v>
          </cell>
          <cell r="I59">
            <v>245636.02496895238</v>
          </cell>
        </row>
        <row r="60">
          <cell r="E60" t="str">
            <v>§¸ d¨m 1x2 </v>
          </cell>
          <cell r="F60" t="str">
            <v>m3</v>
          </cell>
          <cell r="G60">
            <v>0.652</v>
          </cell>
          <cell r="H60">
            <v>159647.84761904762</v>
          </cell>
          <cell r="I60">
            <v>104090.39664761905</v>
          </cell>
          <cell r="J60">
            <v>104090.39664761905</v>
          </cell>
        </row>
        <row r="61">
          <cell r="E61" t="str">
            <v>Nhùa (4.0%)</v>
          </cell>
          <cell r="F61" t="str">
            <v>kg</v>
          </cell>
          <cell r="G61">
            <v>41.174</v>
          </cell>
          <cell r="H61">
            <v>3437.7429523809524</v>
          </cell>
          <cell r="I61">
            <v>141545.62832133332</v>
          </cell>
          <cell r="J61">
            <v>141545.62832133332</v>
          </cell>
        </row>
        <row r="62">
          <cell r="E62" t="str">
            <v>Bªt«ng nhùa  h¹t trung dµy 7cm </v>
          </cell>
          <cell r="F62" t="str">
            <v>100m2</v>
          </cell>
          <cell r="H62" t="str">
            <v/>
          </cell>
          <cell r="J62">
            <v>5084845.360145318</v>
          </cell>
          <cell r="K62">
            <v>36918.6353</v>
          </cell>
          <cell r="L62">
            <v>139568.64918</v>
          </cell>
        </row>
        <row r="63">
          <cell r="E63" t="str">
            <v>a - VËt liÖu :</v>
          </cell>
          <cell r="I63">
            <v>5084845.360145318</v>
          </cell>
        </row>
        <row r="64">
          <cell r="E64" t="str">
            <v>Bªt«ng nhùa</v>
          </cell>
          <cell r="F64" t="str">
            <v>TÊn </v>
          </cell>
          <cell r="G64">
            <v>16.615</v>
          </cell>
          <cell r="H64">
            <v>306039.4438847619</v>
          </cell>
          <cell r="I64">
            <v>5084845.360145318</v>
          </cell>
          <cell r="J64">
            <v>5084845.360145318</v>
          </cell>
        </row>
        <row r="65">
          <cell r="E65" t="str">
            <v>b - Nh©n c«ng</v>
          </cell>
          <cell r="I65">
            <v>36918.6353</v>
          </cell>
        </row>
        <row r="66">
          <cell r="E66" t="str">
            <v>Nh©n c«ng bËc 4,0/7</v>
          </cell>
          <cell r="F66" t="str">
            <v>C«ng </v>
          </cell>
          <cell r="G66">
            <v>2.545</v>
          </cell>
          <cell r="H66">
            <v>14506.34</v>
          </cell>
          <cell r="I66">
            <v>36918.6353</v>
          </cell>
          <cell r="K66">
            <v>36918.6353</v>
          </cell>
        </row>
        <row r="67">
          <cell r="E67" t="str">
            <v>c- m¸y</v>
          </cell>
          <cell r="I67">
            <v>139568.64918</v>
          </cell>
        </row>
        <row r="68">
          <cell r="E68" t="str">
            <v>M¸y r¶i 20T/h</v>
          </cell>
          <cell r="F68" t="str">
            <v>Ca</v>
          </cell>
          <cell r="G68">
            <v>0.139</v>
          </cell>
          <cell r="H68">
            <v>536043</v>
          </cell>
          <cell r="I68">
            <v>74509.97700000001</v>
          </cell>
          <cell r="L68">
            <v>74509.97700000001</v>
          </cell>
        </row>
        <row r="69">
          <cell r="E69" t="str">
            <v>Lu 10T</v>
          </cell>
          <cell r="F69" t="str">
            <v>Ca</v>
          </cell>
          <cell r="G69">
            <v>0.12</v>
          </cell>
          <cell r="H69">
            <v>288922</v>
          </cell>
          <cell r="I69">
            <v>34670.64</v>
          </cell>
          <cell r="L69">
            <v>34670.64</v>
          </cell>
        </row>
        <row r="70">
          <cell r="E70" t="str">
            <v>Lu b¸nh lèp 16T</v>
          </cell>
          <cell r="F70" t="str">
            <v>Ca</v>
          </cell>
          <cell r="G70">
            <v>0.064</v>
          </cell>
          <cell r="H70">
            <v>432053</v>
          </cell>
          <cell r="I70">
            <v>27651.392</v>
          </cell>
          <cell r="L70">
            <v>27651.392</v>
          </cell>
        </row>
        <row r="71">
          <cell r="E71" t="str">
            <v>M¸y kh¸c</v>
          </cell>
          <cell r="F71" t="str">
            <v>%</v>
          </cell>
          <cell r="G71">
            <v>2</v>
          </cell>
          <cell r="H71">
            <v>136832.00900000002</v>
          </cell>
          <cell r="I71">
            <v>2736.6401800000003</v>
          </cell>
          <cell r="L71">
            <v>2736.6401800000003</v>
          </cell>
        </row>
        <row r="72">
          <cell r="E72" t="str">
            <v>BTN th« dµy 5cm bï vªnh</v>
          </cell>
          <cell r="F72" t="str">
            <v>100m2</v>
          </cell>
          <cell r="H72" t="str">
            <v/>
          </cell>
          <cell r="J72">
            <v>3262345.785738717</v>
          </cell>
          <cell r="K72">
            <v>25821.285200000002</v>
          </cell>
          <cell r="L72">
            <v>116604.56706000002</v>
          </cell>
        </row>
        <row r="73">
          <cell r="E73" t="str">
            <v>a - VËt liÖu :</v>
          </cell>
          <cell r="I73">
            <v>3262345.785738717</v>
          </cell>
        </row>
        <row r="74">
          <cell r="E74" t="str">
            <v>Bªt«ng nhùa</v>
          </cell>
          <cell r="F74" t="str">
            <v>TÊn </v>
          </cell>
          <cell r="G74">
            <v>11.62</v>
          </cell>
          <cell r="H74">
            <v>280752.64937510475</v>
          </cell>
          <cell r="I74">
            <v>3262345.785738717</v>
          </cell>
          <cell r="J74">
            <v>3262345.785738717</v>
          </cell>
        </row>
        <row r="75">
          <cell r="E75" t="str">
            <v>b - Nh©n c«ng</v>
          </cell>
          <cell r="I75">
            <v>25821.285200000002</v>
          </cell>
        </row>
        <row r="76">
          <cell r="E76" t="str">
            <v>Nh©n c«ng bËc 4,0/7</v>
          </cell>
          <cell r="F76" t="str">
            <v>C«ng </v>
          </cell>
          <cell r="G76">
            <v>1.78</v>
          </cell>
          <cell r="H76">
            <v>14506.34</v>
          </cell>
          <cell r="I76">
            <v>25821.285200000002</v>
          </cell>
          <cell r="K76">
            <v>25821.285200000002</v>
          </cell>
        </row>
        <row r="77">
          <cell r="E77" t="str">
            <v>c- m¸y</v>
          </cell>
          <cell r="I77">
            <v>116604.56706000002</v>
          </cell>
        </row>
        <row r="78">
          <cell r="E78" t="str">
            <v>M¸y r¶i 20T/h</v>
          </cell>
          <cell r="F78" t="str">
            <v>Ca</v>
          </cell>
          <cell r="G78">
            <v>0.097</v>
          </cell>
          <cell r="H78">
            <v>536043</v>
          </cell>
          <cell r="I78">
            <v>51996.171</v>
          </cell>
          <cell r="L78">
            <v>51996.171</v>
          </cell>
        </row>
        <row r="79">
          <cell r="E79" t="str">
            <v>Lu 10T</v>
          </cell>
          <cell r="F79" t="str">
            <v>Ca</v>
          </cell>
          <cell r="G79">
            <v>0.12</v>
          </cell>
          <cell r="H79">
            <v>288922</v>
          </cell>
          <cell r="I79">
            <v>34670.64</v>
          </cell>
          <cell r="L79">
            <v>34670.64</v>
          </cell>
        </row>
        <row r="80">
          <cell r="E80" t="str">
            <v>Lu b¸nh lèp 16T</v>
          </cell>
          <cell r="F80" t="str">
            <v>Ca</v>
          </cell>
          <cell r="G80">
            <v>0.064</v>
          </cell>
          <cell r="H80">
            <v>432053</v>
          </cell>
          <cell r="I80">
            <v>27651.392</v>
          </cell>
          <cell r="L80">
            <v>27651.392</v>
          </cell>
        </row>
        <row r="81">
          <cell r="E81" t="str">
            <v>M¸y kh¸c</v>
          </cell>
          <cell r="F81" t="str">
            <v>%</v>
          </cell>
          <cell r="G81">
            <v>2</v>
          </cell>
          <cell r="H81">
            <v>114318.20300000001</v>
          </cell>
          <cell r="I81">
            <v>2286.3640600000003</v>
          </cell>
          <cell r="L81">
            <v>2286.3640600000003</v>
          </cell>
        </row>
        <row r="82">
          <cell r="E82" t="str">
            <v>§¸ d¨m ®en bï vªnh dµy TB 8cm</v>
          </cell>
          <cell r="F82" t="str">
            <v>100m2</v>
          </cell>
          <cell r="H82" t="str">
            <v/>
          </cell>
          <cell r="J82">
            <v>4566373.7041728245</v>
          </cell>
          <cell r="K82">
            <v>33219.5186</v>
          </cell>
          <cell r="L82">
            <v>141116.7246</v>
          </cell>
        </row>
        <row r="83">
          <cell r="E83" t="str">
            <v>a - VËt liÖu :</v>
          </cell>
          <cell r="I83">
            <v>4566373.7041728245</v>
          </cell>
        </row>
        <row r="84">
          <cell r="E84" t="str">
            <v>§¸ d¨m ®en</v>
          </cell>
          <cell r="F84" t="str">
            <v>TÊn </v>
          </cell>
          <cell r="G84">
            <v>18.59</v>
          </cell>
          <cell r="H84">
            <v>245636.02496895238</v>
          </cell>
          <cell r="I84">
            <v>4566373.7041728245</v>
          </cell>
          <cell r="J84">
            <v>4566373.7041728245</v>
          </cell>
        </row>
        <row r="85">
          <cell r="E85" t="str">
            <v>b - Nh©n c«ng</v>
          </cell>
          <cell r="I85">
            <v>33219.5186</v>
          </cell>
        </row>
        <row r="86">
          <cell r="E86" t="str">
            <v>Nh©n c«ng bËc 4,0/7</v>
          </cell>
          <cell r="F86" t="str">
            <v>C«ng </v>
          </cell>
          <cell r="G86">
            <v>2.29</v>
          </cell>
          <cell r="H86">
            <v>14506.34</v>
          </cell>
          <cell r="I86">
            <v>33219.5186</v>
          </cell>
          <cell r="K86">
            <v>33219.5186</v>
          </cell>
        </row>
        <row r="87">
          <cell r="E87" t="str">
            <v>c- m¸y</v>
          </cell>
          <cell r="I87">
            <v>141116.7246</v>
          </cell>
        </row>
        <row r="88">
          <cell r="E88" t="str">
            <v>M¸y r¶i 20T/h</v>
          </cell>
          <cell r="F88" t="str">
            <v>Ca</v>
          </cell>
          <cell r="G88">
            <v>0.124</v>
          </cell>
          <cell r="H88">
            <v>536043</v>
          </cell>
          <cell r="I88">
            <v>66469.332</v>
          </cell>
          <cell r="L88">
            <v>66469.332</v>
          </cell>
        </row>
        <row r="89">
          <cell r="E89" t="str">
            <v>Lu 10T</v>
          </cell>
          <cell r="F89" t="str">
            <v>Ca</v>
          </cell>
          <cell r="G89">
            <v>0.18</v>
          </cell>
          <cell r="H89">
            <v>288922</v>
          </cell>
          <cell r="I89">
            <v>52005.96</v>
          </cell>
          <cell r="L89">
            <v>52005.96</v>
          </cell>
        </row>
        <row r="90">
          <cell r="E90" t="str">
            <v>Lu b¸nh lèp 16T</v>
          </cell>
          <cell r="F90" t="str">
            <v>Ca</v>
          </cell>
          <cell r="G90">
            <v>0.046</v>
          </cell>
          <cell r="H90">
            <v>432053</v>
          </cell>
          <cell r="I90">
            <v>19874.438</v>
          </cell>
          <cell r="L90">
            <v>19874.438</v>
          </cell>
        </row>
        <row r="91">
          <cell r="E91" t="str">
            <v>M¸y kh¸c</v>
          </cell>
          <cell r="F91" t="str">
            <v>%</v>
          </cell>
          <cell r="G91">
            <v>2</v>
          </cell>
          <cell r="H91">
            <v>138349.72999999998</v>
          </cell>
          <cell r="I91">
            <v>2766.9945999999995</v>
          </cell>
          <cell r="L91">
            <v>2766.9945999999995</v>
          </cell>
        </row>
        <row r="92">
          <cell r="E92" t="str">
            <v>S¶n xuÊt  BTN tr¹m trén 80-90 T/h</v>
          </cell>
          <cell r="F92" t="str">
            <v>tÊn</v>
          </cell>
          <cell r="H92" t="str">
            <v/>
          </cell>
          <cell r="J92">
            <v>0</v>
          </cell>
          <cell r="K92">
            <v>0</v>
          </cell>
          <cell r="L92">
            <v>52633.935144</v>
          </cell>
        </row>
        <row r="93">
          <cell r="E93" t="str">
            <v>c- m¸y</v>
          </cell>
          <cell r="I93">
            <v>52633.935144</v>
          </cell>
        </row>
        <row r="94">
          <cell r="E94" t="str">
            <v>Tr¹m trén 80-90T/h</v>
          </cell>
          <cell r="F94" t="str">
            <v>Ca</v>
          </cell>
          <cell r="G94">
            <v>0.0039</v>
          </cell>
          <cell r="H94">
            <v>12346370</v>
          </cell>
          <cell r="I94">
            <v>48150.843</v>
          </cell>
          <cell r="L94">
            <v>48150.843</v>
          </cell>
        </row>
        <row r="95">
          <cell r="E95" t="str">
            <v>M¸y xóc 1,25m3</v>
          </cell>
          <cell r="F95" t="str">
            <v>Ca</v>
          </cell>
          <cell r="G95">
            <v>0.0039</v>
          </cell>
          <cell r="H95">
            <v>713258</v>
          </cell>
          <cell r="I95">
            <v>2781.7062</v>
          </cell>
          <cell r="L95">
            <v>2781.7062</v>
          </cell>
        </row>
        <row r="96">
          <cell r="E96" t="str">
            <v>M¸y ñi 110cv</v>
          </cell>
          <cell r="F96" t="str">
            <v>Ca</v>
          </cell>
          <cell r="G96">
            <v>0.001</v>
          </cell>
          <cell r="H96">
            <v>669348</v>
          </cell>
          <cell r="I96">
            <v>669.3480000000001</v>
          </cell>
          <cell r="L96">
            <v>669.3480000000001</v>
          </cell>
        </row>
        <row r="97">
          <cell r="E97" t="str">
            <v>M¸y kh¸c</v>
          </cell>
          <cell r="F97" t="str">
            <v>%</v>
          </cell>
          <cell r="G97">
            <v>2</v>
          </cell>
          <cell r="H97">
            <v>51601.8972</v>
          </cell>
          <cell r="I97">
            <v>1032.037944</v>
          </cell>
          <cell r="L97">
            <v>1032.037944</v>
          </cell>
        </row>
        <row r="98">
          <cell r="E98" t="str">
            <v>S¶n xuÊt  §D§  tr¹m trén 80-90 T/h</v>
          </cell>
          <cell r="F98" t="str">
            <v>tÊn</v>
          </cell>
          <cell r="H98" t="str">
            <v/>
          </cell>
          <cell r="J98">
            <v>0</v>
          </cell>
          <cell r="K98">
            <v>0</v>
          </cell>
          <cell r="L98">
            <v>40645.196639999995</v>
          </cell>
        </row>
        <row r="99">
          <cell r="E99" t="str">
            <v>c- m¸y</v>
          </cell>
          <cell r="I99">
            <v>40645.196639999995</v>
          </cell>
        </row>
        <row r="100">
          <cell r="E100" t="str">
            <v>Tr¹m trén 80-90T/h</v>
          </cell>
          <cell r="F100" t="str">
            <v>Ca</v>
          </cell>
          <cell r="G100">
            <v>0.003</v>
          </cell>
          <cell r="H100">
            <v>12346370</v>
          </cell>
          <cell r="I100">
            <v>37039.11</v>
          </cell>
          <cell r="L100">
            <v>37039.11</v>
          </cell>
        </row>
        <row r="101">
          <cell r="E101" t="str">
            <v>M¸y xóc 1,25m3</v>
          </cell>
          <cell r="F101" t="str">
            <v>Ca</v>
          </cell>
          <cell r="G101">
            <v>0.003</v>
          </cell>
          <cell r="H101">
            <v>713258</v>
          </cell>
          <cell r="I101">
            <v>2139.774</v>
          </cell>
          <cell r="L101">
            <v>2139.774</v>
          </cell>
        </row>
        <row r="102">
          <cell r="E102" t="str">
            <v>M¸y ñi 110cv</v>
          </cell>
          <cell r="F102" t="str">
            <v>Ca</v>
          </cell>
          <cell r="G102">
            <v>0.001</v>
          </cell>
          <cell r="H102">
            <v>669348</v>
          </cell>
          <cell r="I102">
            <v>669.3480000000001</v>
          </cell>
          <cell r="L102">
            <v>669.3480000000001</v>
          </cell>
        </row>
        <row r="103">
          <cell r="E103" t="str">
            <v>M¸y kh¸c</v>
          </cell>
          <cell r="F103" t="str">
            <v>%</v>
          </cell>
          <cell r="G103">
            <v>2</v>
          </cell>
          <cell r="H103">
            <v>39848.231999999996</v>
          </cell>
          <cell r="I103">
            <v>796.9646399999999</v>
          </cell>
          <cell r="L103">
            <v>796.9646399999999</v>
          </cell>
        </row>
        <row r="104">
          <cell r="E104" t="str">
            <v>VËn chuyÓn BTN, ®¸ d¨m ®en 7 km</v>
          </cell>
          <cell r="F104" t="str">
            <v>tÊn</v>
          </cell>
          <cell r="H104" t="str">
            <v/>
          </cell>
          <cell r="L104">
            <v>10251.93</v>
          </cell>
        </row>
        <row r="105">
          <cell r="E105" t="str">
            <v>(Vc BTN tõ tr¹m trén di ®éng Km271+500)</v>
          </cell>
        </row>
        <row r="106">
          <cell r="E106" t="str">
            <v>c- m¸y</v>
          </cell>
          <cell r="I106">
            <v>10251.93</v>
          </cell>
        </row>
        <row r="107">
          <cell r="E107" t="str">
            <v>¤t« tù ®æ 10T</v>
          </cell>
          <cell r="F107" t="str">
            <v>Ca</v>
          </cell>
          <cell r="G107">
            <v>0.0195</v>
          </cell>
          <cell r="H107">
            <v>525740</v>
          </cell>
          <cell r="I107">
            <v>10251.93</v>
          </cell>
          <cell r="L107">
            <v>10251.93</v>
          </cell>
        </row>
        <row r="108">
          <cell r="E108" t="str">
            <v>(0.0165+0.001x3Km)</v>
          </cell>
          <cell r="H108" t="str">
            <v/>
          </cell>
        </row>
        <row r="109">
          <cell r="E109" t="str">
            <v>§¾p ®Êt ®åi K98 dµy 30cm </v>
          </cell>
          <cell r="F109" t="str">
            <v>100m3</v>
          </cell>
          <cell r="H109" t="str">
            <v/>
          </cell>
          <cell r="J109">
            <v>0</v>
          </cell>
          <cell r="K109">
            <v>41429.654</v>
          </cell>
          <cell r="L109">
            <v>410672.84472</v>
          </cell>
        </row>
        <row r="110">
          <cell r="E110" t="str">
            <v>b - Nh©n c«ng</v>
          </cell>
          <cell r="I110">
            <v>41429.654</v>
          </cell>
        </row>
        <row r="111">
          <cell r="E111" t="str">
            <v>Nh©n c«ng bËc 3,0/7</v>
          </cell>
          <cell r="F111" t="str">
            <v>C«ng </v>
          </cell>
          <cell r="G111">
            <v>3.16</v>
          </cell>
          <cell r="H111">
            <v>13110.65</v>
          </cell>
          <cell r="I111">
            <v>41429.654</v>
          </cell>
          <cell r="K111">
            <v>41429.654</v>
          </cell>
        </row>
        <row r="112">
          <cell r="E112" t="str">
            <v>c- m¸y</v>
          </cell>
          <cell r="I112">
            <v>410672.84472</v>
          </cell>
        </row>
        <row r="113">
          <cell r="E113" t="str">
            <v>M¸y ®Çm 25T</v>
          </cell>
          <cell r="F113" t="str">
            <v>Ca</v>
          </cell>
          <cell r="G113">
            <v>0.468</v>
          </cell>
          <cell r="H113">
            <v>505651</v>
          </cell>
          <cell r="I113">
            <v>236644.668</v>
          </cell>
          <cell r="L113">
            <v>236644.668</v>
          </cell>
        </row>
        <row r="114">
          <cell r="E114" t="str">
            <v>M¸y ñi 110cv</v>
          </cell>
          <cell r="F114" t="str">
            <v>Ca</v>
          </cell>
          <cell r="G114">
            <v>0.234</v>
          </cell>
          <cell r="H114">
            <v>669348</v>
          </cell>
          <cell r="I114">
            <v>156627.432</v>
          </cell>
          <cell r="L114">
            <v>156627.432</v>
          </cell>
        </row>
        <row r="115">
          <cell r="E115" t="str">
            <v>M¸y san 110cv</v>
          </cell>
          <cell r="F115" t="str">
            <v>Ca</v>
          </cell>
          <cell r="G115">
            <v>0.016</v>
          </cell>
          <cell r="H115">
            <v>584271</v>
          </cell>
          <cell r="I115">
            <v>9348.336</v>
          </cell>
          <cell r="L115">
            <v>9348.336</v>
          </cell>
        </row>
        <row r="116">
          <cell r="E116" t="str">
            <v>M¸y kh¸c</v>
          </cell>
          <cell r="F116" t="str">
            <v>%</v>
          </cell>
          <cell r="G116">
            <v>2</v>
          </cell>
          <cell r="H116">
            <v>402620.436</v>
          </cell>
          <cell r="I116">
            <v>8052.408719999999</v>
          </cell>
          <cell r="L116">
            <v>8052.408719999999</v>
          </cell>
        </row>
        <row r="117">
          <cell r="E117" t="str">
            <v>§¾p ®Êt  lÒ ®­êng b»ng ®Çm cãc (T¹m tÝnh)</v>
          </cell>
          <cell r="F117" t="str">
            <v>100m3</v>
          </cell>
          <cell r="H117" t="str">
            <v/>
          </cell>
          <cell r="J117">
            <v>0</v>
          </cell>
          <cell r="K117">
            <v>200223.105</v>
          </cell>
          <cell r="L117">
            <v>238854.82800000004</v>
          </cell>
        </row>
        <row r="118">
          <cell r="E118" t="str">
            <v>b - Nh©n c«ng</v>
          </cell>
          <cell r="I118">
            <v>200223.105</v>
          </cell>
        </row>
        <row r="119">
          <cell r="E119" t="str">
            <v>Nh©n c«ng bËc 3,5/7</v>
          </cell>
          <cell r="F119" t="str">
            <v>C«ng </v>
          </cell>
          <cell r="G119">
            <v>14.5</v>
          </cell>
          <cell r="H119">
            <v>13808.49</v>
          </cell>
          <cell r="I119">
            <v>200223.105</v>
          </cell>
          <cell r="K119">
            <v>200223.105</v>
          </cell>
        </row>
        <row r="120">
          <cell r="E120" t="str">
            <v>c- m¸y</v>
          </cell>
          <cell r="I120">
            <v>238854.82800000004</v>
          </cell>
        </row>
        <row r="121">
          <cell r="E121" t="str">
            <v>M¸y ®Çm cãc</v>
          </cell>
          <cell r="F121" t="str">
            <v>Ca</v>
          </cell>
          <cell r="G121">
            <v>3.3</v>
          </cell>
          <cell r="H121">
            <v>50170</v>
          </cell>
          <cell r="I121">
            <v>165561</v>
          </cell>
          <cell r="L121">
            <v>165561</v>
          </cell>
        </row>
        <row r="122">
          <cell r="E122" t="str">
            <v>¤t« t­íi n­íc 5m3</v>
          </cell>
          <cell r="F122" t="str">
            <v>Ca</v>
          </cell>
          <cell r="G122">
            <v>0.2</v>
          </cell>
          <cell r="H122">
            <v>343052</v>
          </cell>
          <cell r="I122">
            <v>68610.40000000001</v>
          </cell>
          <cell r="L122">
            <v>68610.40000000001</v>
          </cell>
        </row>
        <row r="123">
          <cell r="E123" t="str">
            <v>M¸y kh¸c</v>
          </cell>
          <cell r="F123" t="str">
            <v>%</v>
          </cell>
          <cell r="G123">
            <v>2</v>
          </cell>
          <cell r="H123">
            <v>234171.40000000002</v>
          </cell>
          <cell r="I123">
            <v>4683.428000000001</v>
          </cell>
          <cell r="L123">
            <v>4683.428000000001</v>
          </cell>
        </row>
        <row r="124">
          <cell r="E124" t="str">
            <v>§¾p ®Êt ®åi K95 </v>
          </cell>
          <cell r="F124" t="str">
            <v>100m3</v>
          </cell>
          <cell r="H124" t="str">
            <v/>
          </cell>
          <cell r="J124">
            <v>0</v>
          </cell>
          <cell r="K124">
            <v>41429.654</v>
          </cell>
          <cell r="L124">
            <v>360788.50800000003</v>
          </cell>
        </row>
        <row r="125">
          <cell r="E125" t="str">
            <v>b - Nh©n c«ng</v>
          </cell>
          <cell r="I125">
            <v>41429.654</v>
          </cell>
        </row>
        <row r="126">
          <cell r="E126" t="str">
            <v>Nh©n c«ng bËc 3,0/7</v>
          </cell>
          <cell r="F126" t="str">
            <v>C«ng </v>
          </cell>
          <cell r="G126">
            <v>3.16</v>
          </cell>
          <cell r="H126">
            <v>13110.65</v>
          </cell>
          <cell r="I126">
            <v>41429.654</v>
          </cell>
          <cell r="K126">
            <v>41429.654</v>
          </cell>
        </row>
        <row r="127">
          <cell r="E127" t="str">
            <v>c- m¸y</v>
          </cell>
          <cell r="I127">
            <v>360788.50800000003</v>
          </cell>
        </row>
        <row r="128">
          <cell r="E128" t="str">
            <v>M¸y ®Çm 9T</v>
          </cell>
          <cell r="F128" t="str">
            <v>Ca</v>
          </cell>
          <cell r="G128">
            <v>0.46299999999999997</v>
          </cell>
          <cell r="H128">
            <v>443844</v>
          </cell>
          <cell r="I128">
            <v>205499.772</v>
          </cell>
          <cell r="L128">
            <v>205499.772</v>
          </cell>
        </row>
        <row r="129">
          <cell r="E129" t="str">
            <v>M¸y ñi 110cv</v>
          </cell>
          <cell r="F129" t="str">
            <v>Ca</v>
          </cell>
          <cell r="G129">
            <v>0.232</v>
          </cell>
          <cell r="H129">
            <v>669348</v>
          </cell>
          <cell r="I129">
            <v>155288.736</v>
          </cell>
          <cell r="L129">
            <v>155288.736</v>
          </cell>
        </row>
        <row r="131">
          <cell r="E131" t="str">
            <v>§¾p ®Êt lÒ ®­êng b»ng thñ c«ng</v>
          </cell>
          <cell r="F131" t="str">
            <v>m3</v>
          </cell>
          <cell r="H131" t="str">
            <v/>
          </cell>
          <cell r="J131" t="e">
            <v>#REF!</v>
          </cell>
          <cell r="K131">
            <v>22703.4372</v>
          </cell>
          <cell r="L131" t="e">
            <v>#REF!</v>
          </cell>
        </row>
        <row r="132">
          <cell r="E132" t="str">
            <v>b - Nh©n c«ng</v>
          </cell>
          <cell r="I132">
            <v>22703.4372</v>
          </cell>
        </row>
        <row r="133">
          <cell r="E133" t="str">
            <v>Nh©n c«ng bËc 2,7/7</v>
          </cell>
          <cell r="F133" t="str">
            <v>C«ng </v>
          </cell>
          <cell r="G133">
            <v>1.78</v>
          </cell>
          <cell r="H133">
            <v>12754.74</v>
          </cell>
          <cell r="I133">
            <v>22703.4372</v>
          </cell>
          <cell r="K133">
            <v>22703.4372</v>
          </cell>
        </row>
        <row r="134">
          <cell r="E134" t="str">
            <v>§µo xóc ®Êt ®Ó ®¾p 1km ®Çu ®Êt cÊp 3 </v>
          </cell>
          <cell r="F134" t="str">
            <v>100m3</v>
          </cell>
          <cell r="H134" t="str">
            <v/>
          </cell>
          <cell r="J134">
            <v>238095.23809523808</v>
          </cell>
          <cell r="K134">
            <v>10619.6265</v>
          </cell>
          <cell r="L134">
            <v>708907.5240000001</v>
          </cell>
        </row>
        <row r="135">
          <cell r="E135" t="str">
            <v>a - VËt liÖu :</v>
          </cell>
          <cell r="I135">
            <v>0</v>
          </cell>
        </row>
        <row r="136">
          <cell r="E136" t="str">
            <v>§Êt ®¾p</v>
          </cell>
          <cell r="F136" t="str">
            <v>m3</v>
          </cell>
          <cell r="G136">
            <v>100</v>
          </cell>
          <cell r="H136">
            <v>2380.9523809523807</v>
          </cell>
          <cell r="J136">
            <v>238095.23809523808</v>
          </cell>
        </row>
        <row r="137">
          <cell r="E137" t="str">
            <v>b - Nh©n c«ng</v>
          </cell>
          <cell r="I137">
            <v>10619.6265</v>
          </cell>
        </row>
        <row r="138">
          <cell r="E138" t="str">
            <v>Nh©n c«ng bËc 3,0/7</v>
          </cell>
          <cell r="F138" t="str">
            <v>C«ng </v>
          </cell>
          <cell r="G138">
            <v>0.81</v>
          </cell>
          <cell r="H138">
            <v>13110.65</v>
          </cell>
          <cell r="I138">
            <v>10619.6265</v>
          </cell>
          <cell r="K138">
            <v>10619.6265</v>
          </cell>
        </row>
        <row r="139">
          <cell r="E139" t="str">
            <v>c- m¸y</v>
          </cell>
          <cell r="I139">
            <v>708907.5240000001</v>
          </cell>
        </row>
        <row r="140">
          <cell r="E140" t="str">
            <v>M¸y ®µo &lt;=0,8m3</v>
          </cell>
          <cell r="F140" t="str">
            <v>Ca</v>
          </cell>
          <cell r="G140">
            <v>0.336</v>
          </cell>
          <cell r="H140">
            <v>705849</v>
          </cell>
          <cell r="I140">
            <v>237165.26400000002</v>
          </cell>
          <cell r="L140">
            <v>237165.26400000002</v>
          </cell>
        </row>
        <row r="141">
          <cell r="E141" t="str">
            <v>¤t« tù ®æ 10T</v>
          </cell>
          <cell r="F141" t="str">
            <v>Ca</v>
          </cell>
          <cell r="G141">
            <v>0.84</v>
          </cell>
          <cell r="H141">
            <v>525740</v>
          </cell>
          <cell r="I141">
            <v>441621.6</v>
          </cell>
          <cell r="L141">
            <v>441621.6</v>
          </cell>
        </row>
        <row r="142">
          <cell r="E142" t="str">
            <v>M¸y ñi 110cv</v>
          </cell>
          <cell r="F142" t="str">
            <v>Ca</v>
          </cell>
          <cell r="G142">
            <v>0.045</v>
          </cell>
          <cell r="H142">
            <v>669348</v>
          </cell>
          <cell r="I142">
            <v>30120.66</v>
          </cell>
          <cell r="L142">
            <v>30120.66</v>
          </cell>
        </row>
        <row r="143">
          <cell r="E143" t="str">
            <v>VC tiÕp ®Êt cÊp 3 ë cù ly 1 km</v>
          </cell>
          <cell r="F143" t="str">
            <v>100m3</v>
          </cell>
          <cell r="H143" t="str">
            <v/>
          </cell>
          <cell r="L143">
            <v>199781.2</v>
          </cell>
        </row>
        <row r="144">
          <cell r="E144" t="str">
            <v>c- m¸y</v>
          </cell>
          <cell r="I144">
            <v>199781.2</v>
          </cell>
        </row>
        <row r="145">
          <cell r="E145" t="str">
            <v>¤t« tù ®æ 10T</v>
          </cell>
          <cell r="F145" t="str">
            <v>Ca</v>
          </cell>
          <cell r="G145">
            <v>0.38</v>
          </cell>
          <cell r="H145">
            <v>525740</v>
          </cell>
          <cell r="I145">
            <v>199781.2</v>
          </cell>
          <cell r="L145">
            <v>199781.2</v>
          </cell>
        </row>
        <row r="146">
          <cell r="E146" t="str">
            <v>T­íi n­íc tr­íc khi ®¾p ®Êt</v>
          </cell>
          <cell r="F146" t="str">
            <v>m3</v>
          </cell>
          <cell r="H146" t="str">
            <v/>
          </cell>
          <cell r="I146">
            <v>2734.1252600000003</v>
          </cell>
          <cell r="J146">
            <v>0</v>
          </cell>
          <cell r="K146">
            <v>0</v>
          </cell>
          <cell r="L146">
            <v>2734.1252600000003</v>
          </cell>
        </row>
        <row r="147">
          <cell r="E147" t="str">
            <v>¤t« t­íi n­íc 5m3</v>
          </cell>
          <cell r="F147" t="str">
            <v>Ca</v>
          </cell>
          <cell r="G147">
            <v>0.00566</v>
          </cell>
          <cell r="H147">
            <v>343052</v>
          </cell>
          <cell r="I147">
            <v>1941.67432</v>
          </cell>
          <cell r="L147">
            <v>1941.67432</v>
          </cell>
        </row>
        <row r="148">
          <cell r="E148" t="str">
            <v>M¸y b¬m n­íc 20CV</v>
          </cell>
          <cell r="F148" t="str">
            <v>Ca</v>
          </cell>
          <cell r="G148">
            <v>0.00566</v>
          </cell>
          <cell r="H148">
            <v>140009</v>
          </cell>
          <cell r="I148">
            <v>792.4509400000001</v>
          </cell>
          <cell r="L148">
            <v>792.4509400000001</v>
          </cell>
        </row>
        <row r="149">
          <cell r="E149" t="str">
            <v>Vc ®Êt thõa ®æ ®i cù ly 0,5km</v>
          </cell>
          <cell r="F149" t="str">
            <v>100m3</v>
          </cell>
          <cell r="J149">
            <v>0</v>
          </cell>
          <cell r="K149">
            <v>0</v>
          </cell>
          <cell r="L149">
            <v>78861</v>
          </cell>
        </row>
        <row r="150">
          <cell r="E150" t="str">
            <v>c- m¸y</v>
          </cell>
          <cell r="I150">
            <v>78861</v>
          </cell>
        </row>
        <row r="151">
          <cell r="E151" t="str">
            <v>¤t« tù ®æ 10T</v>
          </cell>
          <cell r="F151" t="str">
            <v>Ca</v>
          </cell>
          <cell r="G151">
            <v>0.15</v>
          </cell>
          <cell r="H151">
            <v>525740</v>
          </cell>
          <cell r="I151">
            <v>78861</v>
          </cell>
          <cell r="L151">
            <v>78861</v>
          </cell>
        </row>
        <row r="152">
          <cell r="E152" t="str">
            <v>( 0,3 x 0,5 = 0,15ca )</v>
          </cell>
        </row>
        <row r="153">
          <cell r="E153" t="str">
            <v>Vc ®¸ ®µo nÒn ®æ ®i cù ly 3km</v>
          </cell>
          <cell r="F153" t="str">
            <v>100m3</v>
          </cell>
          <cell r="J153">
            <v>0</v>
          </cell>
          <cell r="K153">
            <v>0</v>
          </cell>
          <cell r="L153">
            <v>616693.0199999999</v>
          </cell>
        </row>
        <row r="154">
          <cell r="E154" t="str">
            <v>c- m¸y</v>
          </cell>
          <cell r="I154">
            <v>616693.0199999999</v>
          </cell>
        </row>
        <row r="155">
          <cell r="E155" t="str">
            <v>¤t« tù ®æ 10T</v>
          </cell>
          <cell r="F155" t="str">
            <v>Ca</v>
          </cell>
          <cell r="G155">
            <v>1.1729999999999998</v>
          </cell>
          <cell r="H155">
            <v>525740</v>
          </cell>
          <cell r="I155">
            <v>616693.0199999999</v>
          </cell>
          <cell r="L155">
            <v>616693.0199999999</v>
          </cell>
        </row>
        <row r="156">
          <cell r="E156" t="str">
            <v>( 0,34 x 3 x 1.15= 1.173ca )</v>
          </cell>
        </row>
        <row r="157">
          <cell r="E157" t="str">
            <v>§µo xóc ®¸ ®æ ®i cù ly VC 500m</v>
          </cell>
          <cell r="F157" t="str">
            <v>100m3</v>
          </cell>
          <cell r="H157" t="str">
            <v/>
          </cell>
          <cell r="J157">
            <v>0</v>
          </cell>
          <cell r="K157">
            <v>19600.421749999998</v>
          </cell>
          <cell r="L157">
            <v>731649.0048999999</v>
          </cell>
        </row>
        <row r="158">
          <cell r="E158" t="str">
            <v>b - Nh©n c«ng</v>
          </cell>
          <cell r="I158">
            <v>19600.421749999998</v>
          </cell>
        </row>
        <row r="159">
          <cell r="E159" t="str">
            <v>Nh©n c«ng bËc 3,0/7</v>
          </cell>
          <cell r="F159" t="str">
            <v>C«ng </v>
          </cell>
          <cell r="G159">
            <v>1.4949999999999999</v>
          </cell>
          <cell r="H159">
            <v>13110.65</v>
          </cell>
          <cell r="I159">
            <v>19600.421749999998</v>
          </cell>
          <cell r="K159">
            <v>19600.421749999998</v>
          </cell>
        </row>
        <row r="160">
          <cell r="E160" t="str">
            <v>c- m¸y</v>
          </cell>
          <cell r="I160">
            <v>731649.0048999999</v>
          </cell>
        </row>
        <row r="161">
          <cell r="E161" t="str">
            <v>M¸y ®µo &lt;=0,8m3</v>
          </cell>
          <cell r="F161" t="str">
            <v>Ca</v>
          </cell>
          <cell r="G161">
            <v>0.42089999999999994</v>
          </cell>
          <cell r="H161">
            <v>705849</v>
          </cell>
          <cell r="I161">
            <v>297091.84409999993</v>
          </cell>
          <cell r="L161">
            <v>297091.84409999993</v>
          </cell>
        </row>
        <row r="162">
          <cell r="E162" t="str">
            <v>¤t« tù ®æ 10T</v>
          </cell>
          <cell r="F162" t="str">
            <v>Ca</v>
          </cell>
          <cell r="G162">
            <v>0.7474999999999999</v>
          </cell>
          <cell r="H162">
            <v>525740</v>
          </cell>
          <cell r="I162">
            <v>392990.64999999997</v>
          </cell>
          <cell r="L162">
            <v>392990.64999999997</v>
          </cell>
        </row>
        <row r="163">
          <cell r="E163" t="str">
            <v>M¸y ñi 110cv</v>
          </cell>
          <cell r="F163" t="str">
            <v>Ca</v>
          </cell>
          <cell r="G163">
            <v>0.062099999999999995</v>
          </cell>
          <cell r="H163">
            <v>669348</v>
          </cell>
          <cell r="I163">
            <v>41566.5108</v>
          </cell>
          <cell r="L163">
            <v>41566.5108</v>
          </cell>
        </row>
        <row r="164">
          <cell r="E164" t="str">
            <v>§µo mÆt ®­êng nhùa cò</v>
          </cell>
          <cell r="F164" t="str">
            <v>m2</v>
          </cell>
          <cell r="H164" t="str">
            <v/>
          </cell>
          <cell r="K164">
            <v>2761.6980000000003</v>
          </cell>
        </row>
        <row r="165">
          <cell r="E165" t="str">
            <v>b - Nh©n c«ng</v>
          </cell>
          <cell r="I165">
            <v>2761.6980000000003</v>
          </cell>
        </row>
        <row r="166">
          <cell r="E166" t="str">
            <v>Nh©n c«ng bËc 3,5/7</v>
          </cell>
          <cell r="F166" t="str">
            <v>C«ng </v>
          </cell>
          <cell r="G166">
            <v>0.2</v>
          </cell>
          <cell r="H166">
            <v>13808.49</v>
          </cell>
          <cell r="I166">
            <v>2761.6980000000003</v>
          </cell>
          <cell r="K166">
            <v>2761.6980000000003</v>
          </cell>
        </row>
        <row r="167">
          <cell r="E167" t="str">
            <v>T­íi nhùa dÝnh b¸m tiªu chuÈn 0,5 kg/m2</v>
          </cell>
          <cell r="F167" t="str">
            <v>100m2</v>
          </cell>
          <cell r="H167" t="str">
            <v/>
          </cell>
          <cell r="J167">
            <v>183030.75093485715</v>
          </cell>
          <cell r="K167">
            <v>4335.86586</v>
          </cell>
          <cell r="L167">
            <v>73019.408</v>
          </cell>
        </row>
        <row r="168">
          <cell r="E168" t="str">
            <v>a - VËt liÖu :</v>
          </cell>
          <cell r="I168">
            <v>183030.75093485715</v>
          </cell>
        </row>
        <row r="169">
          <cell r="E169" t="str">
            <v>Nhùa ®­êng</v>
          </cell>
          <cell r="F169" t="str">
            <v>kg</v>
          </cell>
          <cell r="G169">
            <v>32.322</v>
          </cell>
          <cell r="H169">
            <v>3428.183619047619</v>
          </cell>
          <cell r="I169">
            <v>110805.75093485715</v>
          </cell>
          <cell r="J169">
            <v>110805.75093485715</v>
          </cell>
        </row>
        <row r="170">
          <cell r="E170" t="str">
            <v>DÇu Mazut</v>
          </cell>
          <cell r="F170" t="str">
            <v>kg</v>
          </cell>
          <cell r="G170">
            <v>16.05</v>
          </cell>
          <cell r="H170">
            <v>4500</v>
          </cell>
          <cell r="I170">
            <v>72225</v>
          </cell>
          <cell r="J170">
            <v>72225</v>
          </cell>
        </row>
        <row r="171">
          <cell r="E171" t="str">
            <v>b - Nh©n c«ng</v>
          </cell>
          <cell r="I171">
            <v>4335.86586</v>
          </cell>
        </row>
        <row r="172">
          <cell r="E172" t="str">
            <v>Nh©n c«ng bËc 3,5/7</v>
          </cell>
          <cell r="F172" t="str">
            <v>C«ng </v>
          </cell>
          <cell r="G172">
            <v>0.314</v>
          </cell>
          <cell r="H172">
            <v>13808.49</v>
          </cell>
          <cell r="I172">
            <v>4335.86586</v>
          </cell>
          <cell r="K172">
            <v>4335.86586</v>
          </cell>
        </row>
        <row r="173">
          <cell r="E173" t="str">
            <v>c- m¸y</v>
          </cell>
          <cell r="I173">
            <v>73019.408</v>
          </cell>
        </row>
        <row r="174">
          <cell r="E174" t="str">
            <v>¤t« t­íi nhùa 7T</v>
          </cell>
          <cell r="F174" t="str">
            <v>Ca</v>
          </cell>
          <cell r="G174">
            <v>0.098</v>
          </cell>
          <cell r="H174">
            <v>745096</v>
          </cell>
          <cell r="I174">
            <v>73019.408</v>
          </cell>
          <cell r="L174">
            <v>73019.408</v>
          </cell>
        </row>
        <row r="175">
          <cell r="E175" t="str">
            <v>T­ãi nhùa thÊm tiªu chuÈn 1kg/m2</v>
          </cell>
          <cell r="F175" t="str">
            <v>100m2</v>
          </cell>
          <cell r="H175" t="str">
            <v/>
          </cell>
          <cell r="J175">
            <v>414076.64163809526</v>
          </cell>
          <cell r="K175">
            <v>4335.86586</v>
          </cell>
          <cell r="L175">
            <v>73019.408</v>
          </cell>
        </row>
        <row r="176">
          <cell r="E176" t="str">
            <v>a - VËt liÖu :</v>
          </cell>
          <cell r="I176">
            <v>414076.64163809526</v>
          </cell>
        </row>
        <row r="177">
          <cell r="E177" t="str">
            <v>Nhùa ®­êng</v>
          </cell>
          <cell r="F177" t="str">
            <v>kg</v>
          </cell>
          <cell r="G177">
            <v>78.65</v>
          </cell>
          <cell r="H177">
            <v>3428.183619047619</v>
          </cell>
          <cell r="I177">
            <v>269626.64163809526</v>
          </cell>
          <cell r="J177">
            <v>269626.64163809526</v>
          </cell>
        </row>
        <row r="178">
          <cell r="E178" t="str">
            <v>DÇu Mazut</v>
          </cell>
          <cell r="F178" t="str">
            <v>kg</v>
          </cell>
          <cell r="G178">
            <v>32.1</v>
          </cell>
          <cell r="H178">
            <v>4500</v>
          </cell>
          <cell r="I178">
            <v>144450</v>
          </cell>
          <cell r="J178">
            <v>144450</v>
          </cell>
        </row>
        <row r="179">
          <cell r="E179" t="str">
            <v>b - Nh©n c«ng</v>
          </cell>
          <cell r="I179">
            <v>4335.86586</v>
          </cell>
        </row>
        <row r="180">
          <cell r="E180" t="str">
            <v>Nh©n c«ng bËc 3,5/7</v>
          </cell>
          <cell r="F180" t="str">
            <v>C«ng </v>
          </cell>
          <cell r="G180">
            <v>0.314</v>
          </cell>
          <cell r="H180">
            <v>13808.49</v>
          </cell>
          <cell r="I180">
            <v>4335.86586</v>
          </cell>
          <cell r="K180">
            <v>4335.86586</v>
          </cell>
        </row>
        <row r="181">
          <cell r="E181" t="str">
            <v>c- m¸y</v>
          </cell>
          <cell r="I181">
            <v>73019.408</v>
          </cell>
        </row>
        <row r="182">
          <cell r="E182" t="str">
            <v>¤t« t­íi nhùa 7T</v>
          </cell>
          <cell r="F182" t="str">
            <v>Ca</v>
          </cell>
          <cell r="G182">
            <v>0.098</v>
          </cell>
          <cell r="H182">
            <v>745096</v>
          </cell>
          <cell r="I182">
            <v>73019.408</v>
          </cell>
          <cell r="L182">
            <v>73019.408</v>
          </cell>
        </row>
        <row r="183">
          <cell r="E183" t="str">
            <v>CP§D l¸ng nhùa dµy 15cm tc3,5Kg/m2</v>
          </cell>
          <cell r="F183" t="str">
            <v>100m2</v>
          </cell>
          <cell r="H183" t="str">
            <v/>
          </cell>
          <cell r="J183">
            <v>4806962.298452381</v>
          </cell>
          <cell r="K183">
            <v>135760.78075</v>
          </cell>
          <cell r="L183">
            <v>632057.5</v>
          </cell>
        </row>
        <row r="184">
          <cell r="E184" t="str">
            <v>a - VËt liÖu :</v>
          </cell>
          <cell r="I184">
            <v>4806962.298452381</v>
          </cell>
        </row>
        <row r="185">
          <cell r="E185" t="str">
            <v>CÊp phèi ®¸ d¨m</v>
          </cell>
          <cell r="F185" t="str">
            <v>m3</v>
          </cell>
          <cell r="G185">
            <v>21.355</v>
          </cell>
          <cell r="H185">
            <v>125926.74761904762</v>
          </cell>
          <cell r="I185">
            <v>2689165.695404762</v>
          </cell>
          <cell r="J185">
            <v>2689165.695404762</v>
          </cell>
        </row>
        <row r="186">
          <cell r="E186" t="str">
            <v>DÇu Mazut</v>
          </cell>
          <cell r="F186" t="str">
            <v>kg</v>
          </cell>
          <cell r="G186">
            <v>25.4</v>
          </cell>
          <cell r="H186">
            <v>4500</v>
          </cell>
          <cell r="I186">
            <v>114300</v>
          </cell>
          <cell r="J186">
            <v>114300</v>
          </cell>
        </row>
        <row r="187">
          <cell r="E187" t="str">
            <v>§¸ d¨m 1x2</v>
          </cell>
          <cell r="F187" t="str">
            <v>m3</v>
          </cell>
          <cell r="G187">
            <v>3.26</v>
          </cell>
          <cell r="H187">
            <v>148840.91428571427</v>
          </cell>
          <cell r="I187">
            <v>485221.3805714285</v>
          </cell>
          <cell r="J187">
            <v>485221.3805714285</v>
          </cell>
        </row>
        <row r="188">
          <cell r="E188" t="str">
            <v>§¸ d¨m 0,5x1</v>
          </cell>
          <cell r="F188" t="str">
            <v>m3</v>
          </cell>
          <cell r="G188">
            <v>0.5</v>
          </cell>
          <cell r="H188">
            <v>148840.91428571427</v>
          </cell>
          <cell r="I188">
            <v>74420.45714285714</v>
          </cell>
          <cell r="J188">
            <v>74420.45714285714</v>
          </cell>
        </row>
        <row r="189">
          <cell r="E189" t="str">
            <v>Nhùa ®­êng</v>
          </cell>
          <cell r="F189" t="str">
            <v>kg</v>
          </cell>
          <cell r="G189">
            <v>374.5</v>
          </cell>
          <cell r="H189">
            <v>3428.183619047619</v>
          </cell>
          <cell r="I189">
            <v>1283854.7653333333</v>
          </cell>
          <cell r="J189">
            <v>1283854.7653333333</v>
          </cell>
        </row>
        <row r="190">
          <cell r="E190" t="str">
            <v>Cñi</v>
          </cell>
          <cell r="F190" t="str">
            <v>kg</v>
          </cell>
          <cell r="G190">
            <v>320</v>
          </cell>
          <cell r="H190">
            <v>500</v>
          </cell>
          <cell r="I190">
            <v>160000</v>
          </cell>
          <cell r="J190">
            <v>160000</v>
          </cell>
        </row>
        <row r="191">
          <cell r="E191" t="str">
            <v>b - Nh©n c«ng</v>
          </cell>
          <cell r="I191">
            <v>135760.78075</v>
          </cell>
        </row>
        <row r="192">
          <cell r="E192" t="str">
            <v>Nh©n c«ng bËc 3,0/7</v>
          </cell>
          <cell r="F192" t="str">
            <v>C«ng </v>
          </cell>
          <cell r="G192">
            <v>10.355</v>
          </cell>
          <cell r="H192">
            <v>13110.65</v>
          </cell>
          <cell r="I192">
            <v>135760.78075</v>
          </cell>
          <cell r="K192">
            <v>135760.78075</v>
          </cell>
        </row>
        <row r="193">
          <cell r="E193" t="str">
            <v>c- m¸y</v>
          </cell>
          <cell r="I193">
            <v>632057.5</v>
          </cell>
        </row>
        <row r="194">
          <cell r="E194" t="str">
            <v>M¸y lu 8.5T</v>
          </cell>
          <cell r="F194" t="str">
            <v>Ca</v>
          </cell>
          <cell r="G194">
            <v>2.5</v>
          </cell>
          <cell r="H194">
            <v>252823</v>
          </cell>
          <cell r="I194">
            <v>632057.5</v>
          </cell>
          <cell r="L194">
            <v>632057.5</v>
          </cell>
        </row>
        <row r="195">
          <cell r="E195" t="str">
            <v>L¸ng nhùa 2 líp tiªu chuÈn 3.5kg/m2</v>
          </cell>
          <cell r="F195" t="str">
            <v>100m2</v>
          </cell>
          <cell r="H195" t="str">
            <v/>
          </cell>
          <cell r="J195">
            <v>1982008.193904762</v>
          </cell>
          <cell r="K195">
            <v>165978.04979999998</v>
          </cell>
          <cell r="L195">
            <v>127125.68000000001</v>
          </cell>
        </row>
        <row r="196">
          <cell r="E196" t="str">
            <v>a - VËt liÖu :</v>
          </cell>
          <cell r="I196">
            <v>1982008.193904762</v>
          </cell>
        </row>
        <row r="197">
          <cell r="E197" t="str">
            <v>Nhùa ®­êng</v>
          </cell>
          <cell r="F197" t="str">
            <v>kg</v>
          </cell>
          <cell r="G197">
            <v>374.5</v>
          </cell>
          <cell r="H197">
            <v>3428.183619047619</v>
          </cell>
          <cell r="I197">
            <v>1283854.7653333333</v>
          </cell>
          <cell r="J197">
            <v>1283854.7653333333</v>
          </cell>
        </row>
        <row r="198">
          <cell r="E198" t="str">
            <v>Cñi</v>
          </cell>
          <cell r="F198" t="str">
            <v>kg</v>
          </cell>
          <cell r="G198">
            <v>280</v>
          </cell>
          <cell r="H198">
            <v>500</v>
          </cell>
          <cell r="I198">
            <v>140000</v>
          </cell>
          <cell r="J198">
            <v>140000</v>
          </cell>
        </row>
        <row r="199">
          <cell r="E199" t="str">
            <v>§¸ d¨m 1x2</v>
          </cell>
          <cell r="F199" t="str">
            <v>m3</v>
          </cell>
          <cell r="G199">
            <v>3.25</v>
          </cell>
          <cell r="H199">
            <v>148840.91428571427</v>
          </cell>
          <cell r="I199">
            <v>483732.9714285714</v>
          </cell>
          <cell r="J199">
            <v>483732.9714285714</v>
          </cell>
        </row>
        <row r="200">
          <cell r="E200" t="str">
            <v>§¸ d¨m 0,5x1</v>
          </cell>
          <cell r="F200" t="str">
            <v>m3</v>
          </cell>
          <cell r="G200">
            <v>0.5</v>
          </cell>
          <cell r="H200">
            <v>148840.91428571427</v>
          </cell>
          <cell r="I200">
            <v>74420.45714285714</v>
          </cell>
          <cell r="J200">
            <v>74420.45714285714</v>
          </cell>
        </row>
        <row r="201">
          <cell r="E201" t="str">
            <v>b - Nh©n c«ng</v>
          </cell>
          <cell r="I201">
            <v>165978.04979999998</v>
          </cell>
        </row>
        <row r="202">
          <cell r="E202" t="str">
            <v>Nh©n c«ng bËc 3,5/7</v>
          </cell>
          <cell r="F202" t="str">
            <v>C«ng </v>
          </cell>
          <cell r="G202">
            <v>12.02</v>
          </cell>
          <cell r="H202">
            <v>13808.49</v>
          </cell>
          <cell r="I202">
            <v>165978.04979999998</v>
          </cell>
          <cell r="K202">
            <v>165978.04979999998</v>
          </cell>
        </row>
        <row r="203">
          <cell r="E203" t="str">
            <v>c- m¸y</v>
          </cell>
          <cell r="I203">
            <v>127125.68000000001</v>
          </cell>
        </row>
        <row r="204">
          <cell r="E204" t="str">
            <v>Lu 10T</v>
          </cell>
          <cell r="F204" t="str">
            <v>Ca</v>
          </cell>
          <cell r="G204">
            <v>0.44</v>
          </cell>
          <cell r="H204">
            <v>288922</v>
          </cell>
          <cell r="I204">
            <v>127125.68000000001</v>
          </cell>
          <cell r="L204">
            <v>127125.68000000001</v>
          </cell>
        </row>
        <row r="205">
          <cell r="E205" t="str">
            <v>§µo lÒ ®­êng ®Êt cÊp 3</v>
          </cell>
          <cell r="F205" t="str">
            <v>m3</v>
          </cell>
          <cell r="H205" t="str">
            <v/>
          </cell>
          <cell r="J205" t="e">
            <v>#REF!</v>
          </cell>
          <cell r="K205">
            <v>14028.3955</v>
          </cell>
          <cell r="L205">
            <v>0</v>
          </cell>
        </row>
        <row r="206">
          <cell r="E206" t="str">
            <v>b - Nh©n c«ng</v>
          </cell>
          <cell r="I206">
            <v>14028.3955</v>
          </cell>
        </row>
        <row r="207">
          <cell r="E207" t="str">
            <v>Nh©n c«ng bËc 3,0/7</v>
          </cell>
          <cell r="F207" t="str">
            <v>C«ng </v>
          </cell>
          <cell r="G207">
            <v>1.07</v>
          </cell>
          <cell r="H207">
            <v>13110.65</v>
          </cell>
          <cell r="I207">
            <v>14028.3955</v>
          </cell>
          <cell r="K207">
            <v>14028.3955</v>
          </cell>
        </row>
        <row r="208">
          <cell r="E208" t="str">
            <v>§µo nÒn ®­êng ®Êt cÊp 3 b»ng  thñ c«ng </v>
          </cell>
          <cell r="F208" t="str">
            <v>m3</v>
          </cell>
          <cell r="H208" t="str">
            <v/>
          </cell>
          <cell r="J208" t="e">
            <v>#REF!</v>
          </cell>
          <cell r="K208">
            <v>13647.5718</v>
          </cell>
          <cell r="L208">
            <v>0</v>
          </cell>
        </row>
        <row r="209">
          <cell r="E209" t="str">
            <v>b - Nh©n c«ng</v>
          </cell>
          <cell r="I209">
            <v>13647.5718</v>
          </cell>
        </row>
        <row r="210">
          <cell r="E210" t="str">
            <v>Nh©n c«ng bËc 2,7/7</v>
          </cell>
          <cell r="F210" t="str">
            <v>C«ng </v>
          </cell>
          <cell r="G210">
            <v>1.07</v>
          </cell>
          <cell r="H210">
            <v>12754.74</v>
          </cell>
          <cell r="I210">
            <v>13647.5718</v>
          </cell>
          <cell r="K210">
            <v>13647.5718</v>
          </cell>
        </row>
        <row r="211">
          <cell r="E211" t="str">
            <v>§µo nÒn ®­êng ®Êt cÊp 3 b»ng m¸y CL&lt;=500m</v>
          </cell>
          <cell r="F211" t="str">
            <v>100m3</v>
          </cell>
          <cell r="H211" t="str">
            <v/>
          </cell>
          <cell r="J211">
            <v>0</v>
          </cell>
          <cell r="K211">
            <v>255657.675</v>
          </cell>
          <cell r="L211">
            <v>707239.716</v>
          </cell>
        </row>
        <row r="212">
          <cell r="E212" t="str">
            <v>b - Nh©n c«ng</v>
          </cell>
          <cell r="I212">
            <v>255657.675</v>
          </cell>
        </row>
        <row r="213">
          <cell r="E213" t="str">
            <v>Nh©n c«ng bËc 3,0/7</v>
          </cell>
          <cell r="F213" t="str">
            <v>C«ng </v>
          </cell>
          <cell r="G213">
            <v>19.5</v>
          </cell>
          <cell r="H213">
            <v>13110.65</v>
          </cell>
          <cell r="I213">
            <v>255657.675</v>
          </cell>
          <cell r="K213">
            <v>255657.675</v>
          </cell>
        </row>
        <row r="214">
          <cell r="E214" t="str">
            <v>c- m¸y</v>
          </cell>
          <cell r="I214">
            <v>707239.716</v>
          </cell>
        </row>
        <row r="215">
          <cell r="E215" t="str">
            <v>M¸y ®µo &lt;=0,8m3</v>
          </cell>
          <cell r="F215" t="str">
            <v>Ca</v>
          </cell>
          <cell r="G215">
            <v>0.444</v>
          </cell>
          <cell r="H215">
            <v>705849</v>
          </cell>
          <cell r="I215">
            <v>313396.956</v>
          </cell>
          <cell r="L215">
            <v>313396.956</v>
          </cell>
        </row>
        <row r="216">
          <cell r="E216" t="str">
            <v>¤t« tù ®æ 10T</v>
          </cell>
          <cell r="F216" t="str">
            <v>Ca</v>
          </cell>
          <cell r="G216">
            <v>0.66</v>
          </cell>
          <cell r="H216">
            <v>525740</v>
          </cell>
          <cell r="I216">
            <v>346988.4</v>
          </cell>
          <cell r="L216">
            <v>346988.4</v>
          </cell>
        </row>
        <row r="217">
          <cell r="E217" t="str">
            <v>M¸y ñi 110cv</v>
          </cell>
          <cell r="F217" t="str">
            <v>Ca</v>
          </cell>
          <cell r="G217">
            <v>0.07</v>
          </cell>
          <cell r="H217">
            <v>669348</v>
          </cell>
          <cell r="I217">
            <v>46854.36000000001</v>
          </cell>
          <cell r="L217">
            <v>46854.36000000001</v>
          </cell>
        </row>
        <row r="218">
          <cell r="E218" t="str">
            <v>§µo r·nh ®Êt cÊp 3 b»ng m¸y</v>
          </cell>
          <cell r="F218" t="str">
            <v>100m3</v>
          </cell>
          <cell r="H218" t="str">
            <v/>
          </cell>
          <cell r="J218" t="e">
            <v>#REF!</v>
          </cell>
          <cell r="K218">
            <v>377586.72</v>
          </cell>
          <cell r="L218">
            <v>313396.956</v>
          </cell>
        </row>
        <row r="219">
          <cell r="E219" t="str">
            <v>b - Nh©n c«ng</v>
          </cell>
          <cell r="I219">
            <v>377586.72</v>
          </cell>
        </row>
        <row r="220">
          <cell r="E220" t="str">
            <v>Nh©n c«ng bËc 3,0/7</v>
          </cell>
          <cell r="F220" t="str">
            <v>C«ng </v>
          </cell>
          <cell r="G220">
            <v>28.8</v>
          </cell>
          <cell r="H220">
            <v>13110.65</v>
          </cell>
          <cell r="I220">
            <v>377586.72</v>
          </cell>
          <cell r="K220">
            <v>377586.72</v>
          </cell>
        </row>
        <row r="221">
          <cell r="E221" t="str">
            <v>c- m¸y</v>
          </cell>
          <cell r="I221">
            <v>313396.956</v>
          </cell>
        </row>
        <row r="222">
          <cell r="E222" t="str">
            <v>M¸y ®µo &lt;=0,8m3</v>
          </cell>
          <cell r="F222" t="str">
            <v>Ca</v>
          </cell>
          <cell r="G222">
            <v>0.444</v>
          </cell>
          <cell r="H222">
            <v>705849</v>
          </cell>
          <cell r="I222">
            <v>313396.956</v>
          </cell>
          <cell r="L222">
            <v>313396.956</v>
          </cell>
        </row>
        <row r="223">
          <cell r="E223" t="str">
            <v>§µo bá líp mãng ®¸ b»ng m¸y</v>
          </cell>
          <cell r="F223" t="str">
            <v>100m3</v>
          </cell>
          <cell r="H223" t="str">
            <v/>
          </cell>
          <cell r="J223" t="e">
            <v>#REF!</v>
          </cell>
          <cell r="K223">
            <v>102394.17649999999</v>
          </cell>
          <cell r="L223">
            <v>176900.256</v>
          </cell>
        </row>
        <row r="224">
          <cell r="E224" t="str">
            <v>b - Nh©n c«ng</v>
          </cell>
          <cell r="I224">
            <v>102394.17649999999</v>
          </cell>
        </row>
        <row r="225">
          <cell r="E225" t="str">
            <v>Nh©n c«ng bËc 3,0/7</v>
          </cell>
          <cell r="F225" t="str">
            <v>C«ng </v>
          </cell>
          <cell r="G225">
            <v>7.81</v>
          </cell>
          <cell r="H225">
            <v>13110.65</v>
          </cell>
          <cell r="I225">
            <v>102394.17649999999</v>
          </cell>
          <cell r="K225">
            <v>102394.17649999999</v>
          </cell>
        </row>
        <row r="226">
          <cell r="E226" t="str">
            <v>c- m¸y</v>
          </cell>
          <cell r="I226">
            <v>176900.256</v>
          </cell>
        </row>
        <row r="227">
          <cell r="E227" t="str">
            <v>M¸y ®µo &lt;=0,4m3</v>
          </cell>
          <cell r="F227" t="str">
            <v>Ca</v>
          </cell>
          <cell r="G227">
            <v>0.444</v>
          </cell>
          <cell r="H227">
            <v>398424</v>
          </cell>
          <cell r="I227">
            <v>176900.256</v>
          </cell>
          <cell r="L227">
            <v>176900.256</v>
          </cell>
        </row>
        <row r="228">
          <cell r="E228" t="str">
            <v>§µo ®Êt sö lý xinh lón b»ng m¸y</v>
          </cell>
          <cell r="F228" t="str">
            <v>100m3</v>
          </cell>
          <cell r="H228" t="str">
            <v/>
          </cell>
          <cell r="J228" t="e">
            <v>#REF!</v>
          </cell>
          <cell r="K228">
            <v>49558.257</v>
          </cell>
          <cell r="L228">
            <v>250608.696</v>
          </cell>
        </row>
        <row r="229">
          <cell r="E229" t="str">
            <v>b - Nh©n c«ng</v>
          </cell>
          <cell r="I229">
            <v>49558.257</v>
          </cell>
        </row>
        <row r="230">
          <cell r="E230" t="str">
            <v>Nh©n c«ng bËc 3,0/7</v>
          </cell>
          <cell r="F230" t="str">
            <v>C«ng </v>
          </cell>
          <cell r="G230">
            <v>3.78</v>
          </cell>
          <cell r="H230">
            <v>13110.65</v>
          </cell>
          <cell r="I230">
            <v>49558.257</v>
          </cell>
          <cell r="K230">
            <v>49558.257</v>
          </cell>
        </row>
        <row r="231">
          <cell r="E231" t="str">
            <v>c- m¸y</v>
          </cell>
          <cell r="I231">
            <v>250608.696</v>
          </cell>
        </row>
        <row r="232">
          <cell r="E232" t="str">
            <v>M¸y ®µo &lt;=0,4m3</v>
          </cell>
          <cell r="F232" t="str">
            <v>Ca</v>
          </cell>
          <cell r="G232">
            <v>0.629</v>
          </cell>
          <cell r="H232">
            <v>398424</v>
          </cell>
          <cell r="I232">
            <v>250608.696</v>
          </cell>
          <cell r="L232">
            <v>250608.696</v>
          </cell>
        </row>
        <row r="233">
          <cell r="E233" t="str">
            <v>§µo bá mÆt ®­êng nhùa</v>
          </cell>
          <cell r="F233" t="str">
            <v>m2</v>
          </cell>
          <cell r="K233">
            <v>2761.6980000000003</v>
          </cell>
        </row>
        <row r="234">
          <cell r="E234" t="str">
            <v>b - Nh©n c«ng</v>
          </cell>
          <cell r="I234">
            <v>2761.6980000000003</v>
          </cell>
        </row>
        <row r="235">
          <cell r="E235" t="str">
            <v>Nh©n c«ng bËc 3,5/7</v>
          </cell>
          <cell r="F235" t="str">
            <v>C«ng </v>
          </cell>
          <cell r="G235">
            <v>0.2</v>
          </cell>
          <cell r="H235">
            <v>13808.49</v>
          </cell>
          <cell r="I235">
            <v>2761.6980000000003</v>
          </cell>
          <cell r="K235">
            <v>2761.6980000000003</v>
          </cell>
        </row>
        <row r="236">
          <cell r="E236" t="str">
            <v>§µo bá mãng ®¸ b»ng thñ c«ng</v>
          </cell>
          <cell r="F236" t="str">
            <v>m3</v>
          </cell>
          <cell r="K236">
            <v>23060.1783</v>
          </cell>
        </row>
        <row r="237">
          <cell r="E237" t="str">
            <v>b - Nh©n c«ng</v>
          </cell>
          <cell r="I237">
            <v>23060.1783</v>
          </cell>
        </row>
        <row r="238">
          <cell r="E238" t="str">
            <v>Nh©n c«ng bËc 3,5/7</v>
          </cell>
          <cell r="F238" t="str">
            <v>C«ng </v>
          </cell>
          <cell r="G238">
            <v>1.67</v>
          </cell>
          <cell r="H238">
            <v>13808.49</v>
          </cell>
          <cell r="I238">
            <v>23060.1783</v>
          </cell>
          <cell r="K238">
            <v>23060.1783</v>
          </cell>
        </row>
        <row r="239">
          <cell r="E239" t="str">
            <v>CP§D  líp d­íi lo¹i II</v>
          </cell>
          <cell r="F239" t="str">
            <v>100m3</v>
          </cell>
          <cell r="H239" t="str">
            <v/>
          </cell>
          <cell r="J239">
            <v>17377891.171428572</v>
          </cell>
          <cell r="K239">
            <v>60926.628000000004</v>
          </cell>
          <cell r="L239">
            <v>950767.7528250001</v>
          </cell>
        </row>
        <row r="240">
          <cell r="E240" t="str">
            <v>a - VËt liÖu :</v>
          </cell>
          <cell r="I240">
            <v>17377891.171428572</v>
          </cell>
        </row>
        <row r="241">
          <cell r="E241" t="str">
            <v>CÊp phèi ®¸ d¨m</v>
          </cell>
          <cell r="F241" t="str">
            <v>m3</v>
          </cell>
          <cell r="G241">
            <v>138</v>
          </cell>
          <cell r="H241">
            <v>125926.74761904762</v>
          </cell>
          <cell r="I241">
            <v>17377891.171428572</v>
          </cell>
          <cell r="J241">
            <v>17377891.171428572</v>
          </cell>
        </row>
        <row r="242">
          <cell r="E242" t="str">
            <v>b - Nh©n c«ng</v>
          </cell>
          <cell r="I242">
            <v>60926.628000000004</v>
          </cell>
        </row>
        <row r="243">
          <cell r="E243" t="str">
            <v>Nh©n c«ng bËc 4,0/7</v>
          </cell>
          <cell r="F243" t="str">
            <v>C«ng </v>
          </cell>
          <cell r="G243">
            <v>4.2</v>
          </cell>
          <cell r="H243">
            <v>14506.34</v>
          </cell>
          <cell r="I243">
            <v>60926.628000000004</v>
          </cell>
          <cell r="K243">
            <v>60926.628000000004</v>
          </cell>
        </row>
        <row r="244">
          <cell r="E244" t="str">
            <v>c- m¸y</v>
          </cell>
          <cell r="I244">
            <v>950767.7528250001</v>
          </cell>
        </row>
        <row r="245">
          <cell r="E245" t="str">
            <v>M¸y ñi 110cv</v>
          </cell>
          <cell r="F245" t="str">
            <v>Ca</v>
          </cell>
          <cell r="G245">
            <v>0.5</v>
          </cell>
          <cell r="H245">
            <v>669348</v>
          </cell>
          <cell r="I245">
            <v>334674</v>
          </cell>
          <cell r="L245">
            <v>334674</v>
          </cell>
        </row>
        <row r="246">
          <cell r="E246" t="str">
            <v>M¸y san 110cv</v>
          </cell>
          <cell r="F246" t="str">
            <v>Ca</v>
          </cell>
          <cell r="G246">
            <v>0.105</v>
          </cell>
          <cell r="H246">
            <v>584271</v>
          </cell>
          <cell r="I246">
            <v>61348.454999999994</v>
          </cell>
          <cell r="L246">
            <v>61348.454999999994</v>
          </cell>
        </row>
        <row r="247">
          <cell r="E247" t="str">
            <v>Lu rung 25T</v>
          </cell>
          <cell r="F247" t="str">
            <v>Ca</v>
          </cell>
          <cell r="G247">
            <v>0.25</v>
          </cell>
          <cell r="H247">
            <v>928648</v>
          </cell>
          <cell r="I247">
            <v>232162</v>
          </cell>
          <cell r="L247">
            <v>232162</v>
          </cell>
        </row>
        <row r="248">
          <cell r="E248" t="str">
            <v>Lu b¸nh lèp 16T</v>
          </cell>
          <cell r="F248" t="str">
            <v>Ca</v>
          </cell>
          <cell r="G248">
            <v>0.37</v>
          </cell>
          <cell r="H248">
            <v>432053</v>
          </cell>
          <cell r="I248">
            <v>159859.61</v>
          </cell>
          <cell r="L248">
            <v>159859.61</v>
          </cell>
        </row>
        <row r="249">
          <cell r="E249" t="str">
            <v>Lu 10T</v>
          </cell>
          <cell r="F249" t="str">
            <v>Ca</v>
          </cell>
          <cell r="G249">
            <v>0.25</v>
          </cell>
          <cell r="H249">
            <v>288922</v>
          </cell>
          <cell r="I249">
            <v>72230.5</v>
          </cell>
          <cell r="L249">
            <v>72230.5</v>
          </cell>
        </row>
        <row r="250">
          <cell r="E250" t="str">
            <v>¤t« t­íi n­íc 5m3</v>
          </cell>
          <cell r="F250" t="str">
            <v>Ca</v>
          </cell>
          <cell r="G250">
            <v>0.25</v>
          </cell>
          <cell r="H250">
            <v>343052</v>
          </cell>
          <cell r="I250">
            <v>85763</v>
          </cell>
          <cell r="L250">
            <v>85763</v>
          </cell>
        </row>
        <row r="251">
          <cell r="E251" t="str">
            <v>M¸y kh¸c</v>
          </cell>
          <cell r="F251" t="str">
            <v>%</v>
          </cell>
          <cell r="G251">
            <v>0.5</v>
          </cell>
          <cell r="H251">
            <v>946037.5650000001</v>
          </cell>
          <cell r="I251">
            <v>4730.187825</v>
          </cell>
          <cell r="L251">
            <v>4730.187825</v>
          </cell>
        </row>
        <row r="252">
          <cell r="E252" t="str">
            <v>CÊp phèi ®¸ d¨m líp trªn lo¹i I</v>
          </cell>
          <cell r="F252" t="str">
            <v>100m3</v>
          </cell>
          <cell r="H252" t="str">
            <v/>
          </cell>
          <cell r="J252">
            <v>18692176.885714285</v>
          </cell>
          <cell r="K252">
            <v>66729.16399999999</v>
          </cell>
          <cell r="L252">
            <v>905105.01</v>
          </cell>
        </row>
        <row r="253">
          <cell r="E253" t="str">
            <v>a - VËt liÖu :</v>
          </cell>
          <cell r="I253">
            <v>18692176.885714285</v>
          </cell>
        </row>
        <row r="254">
          <cell r="E254" t="str">
            <v>CÊp phèi ®¸ d¨m</v>
          </cell>
          <cell r="F254" t="str">
            <v>m3</v>
          </cell>
          <cell r="G254">
            <v>138</v>
          </cell>
          <cell r="H254">
            <v>135450.55714285714</v>
          </cell>
          <cell r="I254">
            <v>18692176.885714285</v>
          </cell>
          <cell r="J254">
            <v>18692176.885714285</v>
          </cell>
        </row>
        <row r="255">
          <cell r="E255" t="str">
            <v>b - Nh©n c«ng</v>
          </cell>
          <cell r="I255">
            <v>66729.16399999999</v>
          </cell>
        </row>
        <row r="256">
          <cell r="E256" t="str">
            <v>Nh©n c«ng bËc 4,0/7</v>
          </cell>
          <cell r="F256" t="str">
            <v>C«ng </v>
          </cell>
          <cell r="G256">
            <v>4.6</v>
          </cell>
          <cell r="H256">
            <v>14506.34</v>
          </cell>
          <cell r="I256">
            <v>66729.16399999999</v>
          </cell>
          <cell r="K256">
            <v>66729.16399999999</v>
          </cell>
        </row>
        <row r="257">
          <cell r="E257" t="str">
            <v>c- m¸y</v>
          </cell>
          <cell r="I257">
            <v>905105.01</v>
          </cell>
        </row>
        <row r="258">
          <cell r="E258" t="str">
            <v>M¸y r¶I 50-60m3/h</v>
          </cell>
          <cell r="F258" t="str">
            <v>Ca</v>
          </cell>
          <cell r="G258">
            <v>0.25</v>
          </cell>
          <cell r="H258">
            <v>1177680</v>
          </cell>
          <cell r="I258">
            <v>294420</v>
          </cell>
          <cell r="L258">
            <v>294420</v>
          </cell>
        </row>
        <row r="259">
          <cell r="E259" t="str">
            <v>Lu rung 25T</v>
          </cell>
          <cell r="F259" t="str">
            <v>Ca</v>
          </cell>
          <cell r="G259">
            <v>0.25</v>
          </cell>
          <cell r="H259">
            <v>928648</v>
          </cell>
          <cell r="I259">
            <v>232162</v>
          </cell>
          <cell r="L259">
            <v>232162</v>
          </cell>
        </row>
        <row r="260">
          <cell r="E260" t="str">
            <v>Lu b¸nh lèp 16T</v>
          </cell>
          <cell r="F260" t="str">
            <v>Ca</v>
          </cell>
          <cell r="G260">
            <v>0.5</v>
          </cell>
          <cell r="H260">
            <v>432053</v>
          </cell>
          <cell r="I260">
            <v>216026.5</v>
          </cell>
          <cell r="L260">
            <v>216026.5</v>
          </cell>
        </row>
        <row r="261">
          <cell r="E261" t="str">
            <v>Lu 10T</v>
          </cell>
          <cell r="F261" t="str">
            <v>Ca</v>
          </cell>
          <cell r="G261">
            <v>0.25</v>
          </cell>
          <cell r="H261">
            <v>288922</v>
          </cell>
          <cell r="I261">
            <v>72230.5</v>
          </cell>
          <cell r="L261">
            <v>72230.5</v>
          </cell>
        </row>
        <row r="262">
          <cell r="E262" t="str">
            <v>¤t« t­íi n­íc 5m3</v>
          </cell>
          <cell r="F262" t="str">
            <v>Ca</v>
          </cell>
          <cell r="G262">
            <v>0.25</v>
          </cell>
          <cell r="H262">
            <v>343052</v>
          </cell>
          <cell r="I262">
            <v>85763</v>
          </cell>
          <cell r="L262">
            <v>85763</v>
          </cell>
        </row>
        <row r="263">
          <cell r="E263" t="str">
            <v>M¸y kh¸c</v>
          </cell>
          <cell r="F263" t="str">
            <v>%</v>
          </cell>
          <cell r="G263">
            <v>0.5</v>
          </cell>
          <cell r="H263">
            <v>900602</v>
          </cell>
          <cell r="I263">
            <v>4503.01</v>
          </cell>
          <cell r="L263">
            <v>4503.01</v>
          </cell>
        </row>
        <row r="264">
          <cell r="E264" t="str">
            <v>BiÓn b¸o ph¶n quang h×nh tam gi¸c</v>
          </cell>
          <cell r="F264" t="str">
            <v>bé</v>
          </cell>
          <cell r="J264">
            <v>488208.56443065</v>
          </cell>
          <cell r="K264">
            <v>13635.076000000001</v>
          </cell>
          <cell r="L264">
            <v>26673.059999999998</v>
          </cell>
        </row>
        <row r="265">
          <cell r="E265" t="str">
            <v>a - VËt liÖu :</v>
          </cell>
          <cell r="I265">
            <v>488208.56443065</v>
          </cell>
        </row>
        <row r="266">
          <cell r="E266" t="str">
            <v>BiÓn b¸o</v>
          </cell>
          <cell r="F266" t="str">
            <v>bé</v>
          </cell>
          <cell r="G266">
            <v>1</v>
          </cell>
          <cell r="H266">
            <v>210000</v>
          </cell>
          <cell r="I266">
            <v>210000</v>
          </cell>
          <cell r="J266">
            <v>210000</v>
          </cell>
        </row>
        <row r="267">
          <cell r="E267" t="str">
            <v>Trô biÓn b¸o</v>
          </cell>
          <cell r="F267" t="str">
            <v>bé</v>
          </cell>
          <cell r="G267">
            <v>1</v>
          </cell>
          <cell r="H267">
            <v>220000</v>
          </cell>
          <cell r="I267">
            <v>220000</v>
          </cell>
          <cell r="J267">
            <v>220000</v>
          </cell>
        </row>
        <row r="268">
          <cell r="E268" t="str">
            <v>V÷a bªt«ng M150 ®¸ 1x2 </v>
          </cell>
          <cell r="F268" t="str">
            <v>m3</v>
          </cell>
          <cell r="G268">
            <v>0.085</v>
          </cell>
          <cell r="H268">
            <v>411300.4417999999</v>
          </cell>
          <cell r="I268">
            <v>34960.537552999995</v>
          </cell>
          <cell r="J268">
            <v>34960.537552999995</v>
          </cell>
        </row>
        <row r="269">
          <cell r="E269" t="str">
            <v>VËt liÖu kh¸c</v>
          </cell>
          <cell r="F269" t="str">
            <v>%</v>
          </cell>
          <cell r="G269">
            <v>5</v>
          </cell>
          <cell r="H269">
            <v>464960.537553</v>
          </cell>
          <cell r="I269">
            <v>23248.026877649998</v>
          </cell>
          <cell r="J269">
            <v>23248.026877649998</v>
          </cell>
        </row>
        <row r="270">
          <cell r="E270" t="str">
            <v>b - Nh©n c«ng</v>
          </cell>
          <cell r="I270">
            <v>13635.076000000001</v>
          </cell>
        </row>
        <row r="271">
          <cell r="E271" t="str">
            <v>Nh©n c«ng bËc 3,0/7</v>
          </cell>
          <cell r="F271" t="str">
            <v>C«ng </v>
          </cell>
          <cell r="G271">
            <v>1.04</v>
          </cell>
          <cell r="H271">
            <v>13110.65</v>
          </cell>
          <cell r="I271">
            <v>13635.076000000001</v>
          </cell>
          <cell r="K271">
            <v>13635.076000000001</v>
          </cell>
        </row>
        <row r="272">
          <cell r="E272" t="str">
            <v>c- M¸y thi c«ng</v>
          </cell>
          <cell r="I272">
            <v>26673.059999999998</v>
          </cell>
        </row>
        <row r="273">
          <cell r="E273" t="str">
            <v>¤t« tù ®æ 7T</v>
          </cell>
          <cell r="F273" t="str">
            <v>Ca</v>
          </cell>
          <cell r="G273">
            <v>0.06</v>
          </cell>
          <cell r="H273">
            <v>444551</v>
          </cell>
          <cell r="I273">
            <v>26673.059999999998</v>
          </cell>
          <cell r="L273">
            <v>26673.059999999998</v>
          </cell>
        </row>
        <row r="274">
          <cell r="E274" t="str">
            <v>BiÓn b¸o ph¶n quang h×nh ch÷ nhËt</v>
          </cell>
          <cell r="F274" t="str">
            <v>bé</v>
          </cell>
          <cell r="G274">
            <v>1</v>
          </cell>
          <cell r="J274">
            <v>477708.56443065</v>
          </cell>
          <cell r="K274">
            <v>13635.076000000001</v>
          </cell>
          <cell r="L274">
            <v>26673.059999999998</v>
          </cell>
        </row>
        <row r="275">
          <cell r="E275" t="str">
            <v>a - VËt liÖu :</v>
          </cell>
          <cell r="I275">
            <v>477708.56443065</v>
          </cell>
        </row>
        <row r="276">
          <cell r="E276" t="str">
            <v>BiÓn b¸o</v>
          </cell>
          <cell r="F276" t="str">
            <v>bé</v>
          </cell>
          <cell r="G276">
            <v>1</v>
          </cell>
          <cell r="H276">
            <v>200000</v>
          </cell>
          <cell r="I276">
            <v>200000</v>
          </cell>
          <cell r="J276">
            <v>200000</v>
          </cell>
        </row>
        <row r="277">
          <cell r="E277" t="str">
            <v>Trô biÓn b¸o</v>
          </cell>
          <cell r="F277" t="str">
            <v>bé</v>
          </cell>
          <cell r="G277">
            <v>1</v>
          </cell>
          <cell r="H277">
            <v>220000</v>
          </cell>
          <cell r="I277">
            <v>220000</v>
          </cell>
          <cell r="J277">
            <v>220000</v>
          </cell>
        </row>
        <row r="278">
          <cell r="E278" t="str">
            <v>V÷a bªt«ng M150 ®¸ 1x2</v>
          </cell>
          <cell r="F278" t="str">
            <v>m3</v>
          </cell>
          <cell r="G278">
            <v>0.085</v>
          </cell>
          <cell r="H278">
            <v>411300.4417999999</v>
          </cell>
          <cell r="I278">
            <v>34960.537552999995</v>
          </cell>
          <cell r="J278">
            <v>34960.537552999995</v>
          </cell>
        </row>
        <row r="279">
          <cell r="E279" t="str">
            <v>VËt liÖu kh¸c</v>
          </cell>
          <cell r="F279" t="str">
            <v>%</v>
          </cell>
          <cell r="G279">
            <v>5</v>
          </cell>
          <cell r="H279">
            <v>454960.537553</v>
          </cell>
          <cell r="I279">
            <v>22748.026877649998</v>
          </cell>
          <cell r="J279">
            <v>22748.026877649998</v>
          </cell>
        </row>
        <row r="280">
          <cell r="E280" t="str">
            <v>b - Nh©n c«ng</v>
          </cell>
          <cell r="I280">
            <v>13635.076000000001</v>
          </cell>
        </row>
        <row r="281">
          <cell r="E281" t="str">
            <v>Nh©n c«ng bËc 3,0/7</v>
          </cell>
          <cell r="F281" t="str">
            <v>C«ng </v>
          </cell>
          <cell r="G281">
            <v>1.04</v>
          </cell>
          <cell r="H281">
            <v>13110.65</v>
          </cell>
          <cell r="I281">
            <v>13635.076000000001</v>
          </cell>
          <cell r="K281">
            <v>13635.076000000001</v>
          </cell>
        </row>
        <row r="282">
          <cell r="E282" t="str">
            <v>c- M¸y thi c«ng</v>
          </cell>
          <cell r="I282">
            <v>26673.059999999998</v>
          </cell>
        </row>
        <row r="283">
          <cell r="E283" t="str">
            <v>¤t« tù ®æ 7T</v>
          </cell>
          <cell r="F283" t="str">
            <v>Ca</v>
          </cell>
          <cell r="G283">
            <v>0.06</v>
          </cell>
          <cell r="H283">
            <v>444551</v>
          </cell>
          <cell r="I283">
            <v>26673.059999999998</v>
          </cell>
          <cell r="L283">
            <v>26673.059999999998</v>
          </cell>
        </row>
        <row r="284">
          <cell r="E284" t="str">
            <v>Gia cè taluy b»ng ®¸ héc x©y v÷a M100</v>
          </cell>
          <cell r="F284" t="str">
            <v>m3</v>
          </cell>
          <cell r="J284">
            <v>293608.0154416571</v>
          </cell>
          <cell r="K284">
            <v>28721.659200000002</v>
          </cell>
          <cell r="L284">
            <v>0</v>
          </cell>
        </row>
        <row r="285">
          <cell r="E285" t="str">
            <v>a - VËt liÖu :</v>
          </cell>
          <cell r="I285">
            <v>293608.0154416571</v>
          </cell>
        </row>
        <row r="286">
          <cell r="E286" t="str">
            <v>§¸ héc </v>
          </cell>
          <cell r="F286" t="str">
            <v>m3</v>
          </cell>
          <cell r="G286">
            <v>1.2</v>
          </cell>
          <cell r="H286">
            <v>94158.85952380951</v>
          </cell>
          <cell r="I286">
            <v>112990.63142857142</v>
          </cell>
          <cell r="J286">
            <v>112990.63142857142</v>
          </cell>
        </row>
        <row r="287">
          <cell r="E287" t="str">
            <v>§¸ d¨m 4x6</v>
          </cell>
          <cell r="F287" t="str">
            <v>m3</v>
          </cell>
          <cell r="G287">
            <v>0.057</v>
          </cell>
          <cell r="H287">
            <v>90881.06428571427</v>
          </cell>
          <cell r="I287">
            <v>5180.220664285714</v>
          </cell>
          <cell r="J287">
            <v>5180.220664285714</v>
          </cell>
        </row>
        <row r="288">
          <cell r="E288" t="str">
            <v>V÷a xi m¨ng M100</v>
          </cell>
          <cell r="F288" t="str">
            <v>m3</v>
          </cell>
          <cell r="G288">
            <v>0.42</v>
          </cell>
          <cell r="H288">
            <v>417707.53178285714</v>
          </cell>
          <cell r="I288">
            <v>175437.16334879998</v>
          </cell>
          <cell r="J288">
            <v>175437.16334879998</v>
          </cell>
        </row>
        <row r="289">
          <cell r="E289" t="str">
            <v>b - Nh©n c«ng</v>
          </cell>
          <cell r="I289">
            <v>28721.659200000002</v>
          </cell>
        </row>
        <row r="290">
          <cell r="E290" t="str">
            <v>Nh©n c«ng bËc 3,5/7</v>
          </cell>
          <cell r="F290" t="str">
            <v>C«ng </v>
          </cell>
          <cell r="G290">
            <v>2.08</v>
          </cell>
          <cell r="H290">
            <v>13808.49</v>
          </cell>
          <cell r="I290">
            <v>28721.659200000002</v>
          </cell>
          <cell r="K290">
            <v>28721.659200000002</v>
          </cell>
        </row>
        <row r="291">
          <cell r="E291" t="str">
            <v>§¸ héc x©y mãng ch©n khay v÷a M100</v>
          </cell>
          <cell r="F291" t="str">
            <v>m3</v>
          </cell>
          <cell r="J291">
            <v>293608.0154416571</v>
          </cell>
          <cell r="K291">
            <v>26374.2159</v>
          </cell>
          <cell r="L291">
            <v>0</v>
          </cell>
        </row>
        <row r="292">
          <cell r="E292" t="str">
            <v>a - VËt liÖu :</v>
          </cell>
          <cell r="I292">
            <v>293608.0154416571</v>
          </cell>
        </row>
        <row r="293">
          <cell r="E293" t="str">
            <v>§¸ héc </v>
          </cell>
          <cell r="F293" t="str">
            <v>m3</v>
          </cell>
          <cell r="G293">
            <v>1.2</v>
          </cell>
          <cell r="H293">
            <v>94158.85952380951</v>
          </cell>
          <cell r="I293">
            <v>112990.63142857142</v>
          </cell>
          <cell r="J293">
            <v>112990.63142857142</v>
          </cell>
        </row>
        <row r="294">
          <cell r="E294" t="str">
            <v>§¸ d¨m 4x6</v>
          </cell>
          <cell r="F294" t="str">
            <v>m3</v>
          </cell>
          <cell r="G294">
            <v>0.057</v>
          </cell>
          <cell r="H294">
            <v>90881.06428571427</v>
          </cell>
          <cell r="I294">
            <v>5180.220664285714</v>
          </cell>
          <cell r="J294">
            <v>5180.220664285714</v>
          </cell>
        </row>
        <row r="295">
          <cell r="E295" t="str">
            <v>V÷a xi m¨ng M100</v>
          </cell>
          <cell r="F295" t="str">
            <v>m3</v>
          </cell>
          <cell r="G295">
            <v>0.42</v>
          </cell>
          <cell r="H295">
            <v>417707.53178285714</v>
          </cell>
          <cell r="I295">
            <v>175437.16334879998</v>
          </cell>
          <cell r="J295">
            <v>175437.16334879998</v>
          </cell>
        </row>
        <row r="296">
          <cell r="E296" t="str">
            <v>b - Nh©n c«ng</v>
          </cell>
          <cell r="I296">
            <v>26374.2159</v>
          </cell>
        </row>
        <row r="297">
          <cell r="E297" t="str">
            <v>Nh©n c«ng bËc 3,5/7</v>
          </cell>
          <cell r="F297" t="str">
            <v>C«ng </v>
          </cell>
          <cell r="G297">
            <v>1.91</v>
          </cell>
          <cell r="H297">
            <v>13808.49</v>
          </cell>
          <cell r="I297">
            <v>26374.2159</v>
          </cell>
          <cell r="K297">
            <v>26374.2159</v>
          </cell>
        </row>
        <row r="298">
          <cell r="E298" t="str">
            <v>D¨m s¹n ®Öm</v>
          </cell>
          <cell r="F298" t="str">
            <v>m3</v>
          </cell>
          <cell r="J298">
            <v>110874.8984285714</v>
          </cell>
          <cell r="K298">
            <v>28450.1105</v>
          </cell>
        </row>
        <row r="299">
          <cell r="E299" t="str">
            <v>a - VËt liÖu :</v>
          </cell>
          <cell r="I299">
            <v>110874.8984285714</v>
          </cell>
        </row>
        <row r="300">
          <cell r="E300" t="str">
            <v>§¸ d¨m 4x6</v>
          </cell>
          <cell r="F300" t="str">
            <v>m3</v>
          </cell>
          <cell r="G300">
            <v>1.22</v>
          </cell>
          <cell r="H300">
            <v>90881.06428571427</v>
          </cell>
          <cell r="I300">
            <v>110874.8984285714</v>
          </cell>
          <cell r="J300">
            <v>110874.8984285714</v>
          </cell>
        </row>
        <row r="301">
          <cell r="E301" t="str">
            <v>b - Nh©n c«ng</v>
          </cell>
          <cell r="I301">
            <v>28450.1105</v>
          </cell>
        </row>
        <row r="302">
          <cell r="E302" t="str">
            <v>Nh©n c«ng bËc 3,0/7</v>
          </cell>
          <cell r="F302" t="str">
            <v>C«ng </v>
          </cell>
          <cell r="G302">
            <v>2.17</v>
          </cell>
          <cell r="H302">
            <v>13110.65</v>
          </cell>
          <cell r="I302">
            <v>28450.1105</v>
          </cell>
          <cell r="K302">
            <v>28450.1105</v>
          </cell>
        </row>
        <row r="303">
          <cell r="E303" t="str">
            <v>Lu lÌn nÒn ®­êng cò ®¹t K98</v>
          </cell>
          <cell r="F303" t="str">
            <v>100m3</v>
          </cell>
          <cell r="J303">
            <v>0</v>
          </cell>
          <cell r="K303">
            <v>0</v>
          </cell>
          <cell r="L303">
            <v>123378.84400000001</v>
          </cell>
        </row>
        <row r="304">
          <cell r="E304" t="str">
            <v>c- M¸y thi c«ng</v>
          </cell>
          <cell r="I304">
            <v>123378.84400000001</v>
          </cell>
        </row>
        <row r="305">
          <cell r="E305" t="str">
            <v>M¸y ®Çm 25T</v>
          </cell>
          <cell r="F305" t="str">
            <v>Ca</v>
          </cell>
          <cell r="G305">
            <v>0.24400000000000002</v>
          </cell>
          <cell r="H305">
            <v>505651</v>
          </cell>
          <cell r="I305">
            <v>123378.84400000001</v>
          </cell>
          <cell r="L305">
            <v>123378.84400000001</v>
          </cell>
        </row>
        <row r="306">
          <cell r="E306" t="str">
            <v>§µo khu«n ®Êt cÊp 3 b»ng thñ c«ng</v>
          </cell>
          <cell r="F306" t="str">
            <v>m3</v>
          </cell>
          <cell r="K306">
            <v>16198.5198</v>
          </cell>
          <cell r="L306">
            <v>0</v>
          </cell>
        </row>
        <row r="307">
          <cell r="E307" t="str">
            <v>b - Nh©n c«ng</v>
          </cell>
          <cell r="I307">
            <v>16198.5198</v>
          </cell>
        </row>
        <row r="308">
          <cell r="E308" t="str">
            <v>Nh©n c«ng bËc 2,7/7</v>
          </cell>
          <cell r="F308" t="str">
            <v>C«ng </v>
          </cell>
          <cell r="G308">
            <v>1.27</v>
          </cell>
          <cell r="H308">
            <v>12754.74</v>
          </cell>
          <cell r="I308">
            <v>16198.5198</v>
          </cell>
          <cell r="K308">
            <v>16198.5198</v>
          </cell>
        </row>
        <row r="309">
          <cell r="E309" t="str">
            <v>§µo khu«n ®Êt cÊp 3 b»ng m¸y</v>
          </cell>
          <cell r="F309" t="str">
            <v>100m3</v>
          </cell>
          <cell r="K309" t="e">
            <v>#REF!</v>
          </cell>
          <cell r="L309" t="e">
            <v>#REF!</v>
          </cell>
        </row>
        <row r="310">
          <cell r="E310" t="str">
            <v>b - Nh©n c«ng</v>
          </cell>
          <cell r="I310">
            <v>106196.265</v>
          </cell>
        </row>
        <row r="311">
          <cell r="E311" t="str">
            <v>Nh©n c«ng bËc 3,0/7</v>
          </cell>
          <cell r="F311" t="str">
            <v>C«ng </v>
          </cell>
          <cell r="G311">
            <v>8.1</v>
          </cell>
          <cell r="H311">
            <v>13110.65</v>
          </cell>
          <cell r="I311">
            <v>106196.265</v>
          </cell>
          <cell r="K311">
            <v>106196.265</v>
          </cell>
        </row>
        <row r="312">
          <cell r="E312" t="str">
            <v>c- M¸y thi c«ng</v>
          </cell>
          <cell r="I312">
            <v>417673.152</v>
          </cell>
        </row>
        <row r="313">
          <cell r="E313" t="str">
            <v>M¸y ñi 110cv</v>
          </cell>
          <cell r="F313" t="str">
            <v>Ca</v>
          </cell>
          <cell r="G313">
            <v>0.624</v>
          </cell>
          <cell r="H313">
            <v>669348</v>
          </cell>
          <cell r="I313">
            <v>417673.152</v>
          </cell>
          <cell r="L313">
            <v>417673.152</v>
          </cell>
        </row>
        <row r="314">
          <cell r="E314" t="str">
            <v>§µo nÒn ®­êng ®¸ cÊp IV</v>
          </cell>
          <cell r="F314" t="str">
            <v>100m3</v>
          </cell>
          <cell r="H314" t="str">
            <v/>
          </cell>
          <cell r="J314">
            <v>1498179.15</v>
          </cell>
          <cell r="K314">
            <v>483297.14999999997</v>
          </cell>
          <cell r="L314">
            <v>327960.4936</v>
          </cell>
        </row>
        <row r="315">
          <cell r="E315" t="str">
            <v>a - VËt liÖu :</v>
          </cell>
          <cell r="I315">
            <v>1498179.15</v>
          </cell>
        </row>
        <row r="316">
          <cell r="E316" t="str">
            <v>Thuèc næ Am«nÝt</v>
          </cell>
          <cell r="F316" t="str">
            <v>kg</v>
          </cell>
          <cell r="G316">
            <v>60</v>
          </cell>
          <cell r="H316">
            <v>20641.285714285714</v>
          </cell>
          <cell r="I316">
            <v>1238477.1428571427</v>
          </cell>
          <cell r="J316">
            <v>1238477.1428571427</v>
          </cell>
        </row>
        <row r="317">
          <cell r="E317" t="str">
            <v>KÝp næ</v>
          </cell>
          <cell r="F317" t="str">
            <v>C¸i </v>
          </cell>
          <cell r="G317">
            <v>25</v>
          </cell>
          <cell r="H317">
            <v>2015.2380952380952</v>
          </cell>
          <cell r="I317">
            <v>50380.95238095238</v>
          </cell>
          <cell r="J317">
            <v>50380.95238095238</v>
          </cell>
        </row>
        <row r="318">
          <cell r="E318" t="str">
            <v>D©y næ</v>
          </cell>
          <cell r="F318" t="str">
            <v>m</v>
          </cell>
          <cell r="G318">
            <v>20</v>
          </cell>
          <cell r="H318">
            <v>5733.333333333333</v>
          </cell>
          <cell r="I318">
            <v>114666.66666666666</v>
          </cell>
          <cell r="J318">
            <v>114666.66666666666</v>
          </cell>
        </row>
        <row r="319">
          <cell r="E319" t="str">
            <v>D©y ch¸y chËm</v>
          </cell>
          <cell r="F319" t="str">
            <v>m</v>
          </cell>
          <cell r="G319">
            <v>5</v>
          </cell>
          <cell r="H319">
            <v>1661.904761904762</v>
          </cell>
          <cell r="I319">
            <v>8309.52380952381</v>
          </cell>
          <cell r="J319">
            <v>8309.52380952381</v>
          </cell>
        </row>
        <row r="320">
          <cell r="E320" t="str">
            <v>D©y ®iÖn </v>
          </cell>
          <cell r="F320" t="str">
            <v>m</v>
          </cell>
          <cell r="G320">
            <v>90</v>
          </cell>
          <cell r="H320">
            <v>166.7</v>
          </cell>
          <cell r="I320">
            <v>15002.999999999998</v>
          </cell>
          <cell r="J320">
            <v>15002.999999999998</v>
          </cell>
        </row>
        <row r="321">
          <cell r="E321" t="str">
            <v>VËt liÖu kh¸c</v>
          </cell>
          <cell r="F321" t="str">
            <v>%</v>
          </cell>
          <cell r="G321">
            <v>5</v>
          </cell>
          <cell r="H321">
            <v>1426837.2857142857</v>
          </cell>
          <cell r="I321">
            <v>71341.86428571428</v>
          </cell>
          <cell r="J321">
            <v>71341.86428571428</v>
          </cell>
        </row>
        <row r="322">
          <cell r="E322" t="str">
            <v>b - Nh©n c«ng</v>
          </cell>
          <cell r="I322">
            <v>483297.14999999997</v>
          </cell>
        </row>
        <row r="323">
          <cell r="E323" t="str">
            <v>Nh©n c«ng bËc 3,5/7</v>
          </cell>
          <cell r="F323" t="str">
            <v>C«ng </v>
          </cell>
          <cell r="G323">
            <v>35</v>
          </cell>
          <cell r="H323">
            <v>13808.49</v>
          </cell>
          <cell r="I323">
            <v>483297.14999999997</v>
          </cell>
          <cell r="K323">
            <v>483297.14999999997</v>
          </cell>
        </row>
        <row r="324">
          <cell r="E324" t="str">
            <v>c- M¸y thi c«ng</v>
          </cell>
          <cell r="I324">
            <v>327960.4936</v>
          </cell>
        </row>
        <row r="325">
          <cell r="E325" t="str">
            <v>M¸y khoan xoay ®Ëp F 65mm</v>
          </cell>
          <cell r="F325" t="str">
            <v>Ca</v>
          </cell>
          <cell r="G325">
            <v>1</v>
          </cell>
          <cell r="H325">
            <v>230707</v>
          </cell>
          <cell r="I325">
            <v>230707</v>
          </cell>
          <cell r="L325">
            <v>230707</v>
          </cell>
        </row>
        <row r="326">
          <cell r="E326" t="str">
            <v>M¸y nÐn khÝ 17m3/h</v>
          </cell>
          <cell r="F326" t="str">
            <v>Ca</v>
          </cell>
          <cell r="G326">
            <v>1</v>
          </cell>
          <cell r="H326">
            <v>36644</v>
          </cell>
          <cell r="I326">
            <v>36644</v>
          </cell>
          <cell r="L326">
            <v>36644</v>
          </cell>
        </row>
        <row r="327">
          <cell r="E327" t="str">
            <v>M¸y khoan cÇm tay F =42mm</v>
          </cell>
          <cell r="F327" t="str">
            <v>Ca</v>
          </cell>
          <cell r="G327">
            <v>0.7</v>
          </cell>
          <cell r="H327">
            <v>35357</v>
          </cell>
          <cell r="I327">
            <v>24749.899999999998</v>
          </cell>
          <cell r="L327">
            <v>24749.899999999998</v>
          </cell>
        </row>
        <row r="328">
          <cell r="E328" t="str">
            <v>M¸y ñi 140cv</v>
          </cell>
          <cell r="F328" t="str">
            <v>Ca</v>
          </cell>
          <cell r="G328">
            <v>0.03</v>
          </cell>
          <cell r="H328">
            <v>865868</v>
          </cell>
          <cell r="I328">
            <v>25976.039999999997</v>
          </cell>
          <cell r="L328">
            <v>25976.039999999997</v>
          </cell>
        </row>
        <row r="329">
          <cell r="E329" t="str">
            <v>M¸y nÐn khÝ 10m3/h</v>
          </cell>
          <cell r="F329" t="str">
            <v>Ca</v>
          </cell>
          <cell r="G329">
            <v>0.23</v>
          </cell>
          <cell r="H329">
            <v>28854</v>
          </cell>
          <cell r="I329">
            <v>6636.42</v>
          </cell>
          <cell r="L329">
            <v>6636.42</v>
          </cell>
        </row>
        <row r="330">
          <cell r="E330" t="str">
            <v>M¸y kh¸c</v>
          </cell>
          <cell r="F330" t="str">
            <v>%</v>
          </cell>
          <cell r="G330">
            <v>1</v>
          </cell>
          <cell r="H330">
            <v>324713.36</v>
          </cell>
          <cell r="I330">
            <v>3247.1335999999997</v>
          </cell>
          <cell r="L330">
            <v>3247.1335999999997</v>
          </cell>
        </row>
        <row r="331">
          <cell r="E331" t="str">
            <v>§µo r·nh ®¸ cÊp IV thñ c«ng</v>
          </cell>
          <cell r="F331" t="str">
            <v>m3</v>
          </cell>
          <cell r="H331" t="str">
            <v/>
          </cell>
          <cell r="J331">
            <v>0</v>
          </cell>
          <cell r="K331">
            <v>30879.513945000002</v>
          </cell>
          <cell r="L331">
            <v>0</v>
          </cell>
        </row>
        <row r="332">
          <cell r="E332" t="str">
            <v>b - Nh©n c«ng</v>
          </cell>
          <cell r="I332">
            <v>30879.513945000002</v>
          </cell>
        </row>
        <row r="333">
          <cell r="E333" t="str">
            <v>Nh©n c«ng bËc 3,0/7</v>
          </cell>
          <cell r="F333" t="str">
            <v>C«ng </v>
          </cell>
          <cell r="G333">
            <v>2.3553</v>
          </cell>
          <cell r="H333">
            <v>13110.65</v>
          </cell>
          <cell r="I333">
            <v>30879.513945000002</v>
          </cell>
          <cell r="K333">
            <v>30879.513945000002</v>
          </cell>
        </row>
        <row r="334">
          <cell r="E334" t="str">
            <v>§µo r·nh ®Êt cÊp 3 b»ng thñ c«ng</v>
          </cell>
          <cell r="F334" t="str">
            <v>m3</v>
          </cell>
          <cell r="H334" t="str">
            <v/>
          </cell>
          <cell r="K334">
            <v>17218.899</v>
          </cell>
        </row>
        <row r="335">
          <cell r="E335" t="str">
            <v>b - Nh©n c«ng</v>
          </cell>
          <cell r="I335">
            <v>17218.899</v>
          </cell>
        </row>
        <row r="336">
          <cell r="E336" t="str">
            <v>Nh©n c«ng bËc 2,7/7</v>
          </cell>
          <cell r="F336" t="str">
            <v>C«ng </v>
          </cell>
          <cell r="G336">
            <v>1.35</v>
          </cell>
          <cell r="H336">
            <v>12754.74</v>
          </cell>
          <cell r="I336">
            <v>17218.899</v>
          </cell>
          <cell r="K336">
            <v>17218.899</v>
          </cell>
        </row>
        <row r="337">
          <cell r="E337" t="str">
            <v>§¸ héc x©y th©n r·nh dµy 25cm</v>
          </cell>
          <cell r="F337" t="str">
            <v>m3</v>
          </cell>
          <cell r="J337">
            <v>293608.0154416571</v>
          </cell>
          <cell r="K337">
            <v>28721.659200000002</v>
          </cell>
        </row>
        <row r="338">
          <cell r="E338" t="str">
            <v>a - VËt liÖu :</v>
          </cell>
          <cell r="I338">
            <v>293608.0154416571</v>
          </cell>
        </row>
        <row r="339">
          <cell r="E339" t="str">
            <v>§¸ héc </v>
          </cell>
          <cell r="F339" t="str">
            <v>m3</v>
          </cell>
          <cell r="G339">
            <v>1.2</v>
          </cell>
          <cell r="H339">
            <v>94158.85952380951</v>
          </cell>
          <cell r="I339">
            <v>112990.63142857142</v>
          </cell>
          <cell r="J339">
            <v>112990.63142857142</v>
          </cell>
        </row>
        <row r="340">
          <cell r="E340" t="str">
            <v>§¸ d¨m 4x6</v>
          </cell>
          <cell r="F340" t="str">
            <v>m3</v>
          </cell>
          <cell r="G340">
            <v>0.057</v>
          </cell>
          <cell r="H340">
            <v>90881.06428571427</v>
          </cell>
          <cell r="I340">
            <v>5180.220664285714</v>
          </cell>
          <cell r="J340">
            <v>5180.220664285714</v>
          </cell>
        </row>
        <row r="341">
          <cell r="E341" t="str">
            <v>V÷a xi m¨ng M100</v>
          </cell>
          <cell r="F341" t="str">
            <v>m3</v>
          </cell>
          <cell r="G341">
            <v>0.42</v>
          </cell>
          <cell r="H341">
            <v>417707.53178285714</v>
          </cell>
          <cell r="I341">
            <v>175437.16334879998</v>
          </cell>
          <cell r="J341">
            <v>175437.16334879998</v>
          </cell>
        </row>
        <row r="342">
          <cell r="E342" t="str">
            <v>b - Nh©n c«ng</v>
          </cell>
          <cell r="I342">
            <v>28721.659200000002</v>
          </cell>
        </row>
        <row r="343">
          <cell r="E343" t="str">
            <v>Nh©n c«ng bËc 3,5/7</v>
          </cell>
          <cell r="F343" t="str">
            <v>C«ng </v>
          </cell>
          <cell r="G343">
            <v>2.08</v>
          </cell>
          <cell r="H343">
            <v>13808.49</v>
          </cell>
          <cell r="I343">
            <v>28721.659200000002</v>
          </cell>
          <cell r="K343">
            <v>28721.659200000002</v>
          </cell>
        </row>
        <row r="344">
          <cell r="E344" t="str">
            <v>ThÐp neo F16,L=35cm</v>
          </cell>
          <cell r="F344" t="str">
            <v>TÊn</v>
          </cell>
          <cell r="H344" t="str">
            <v/>
          </cell>
          <cell r="J344">
            <v>4542919.6</v>
          </cell>
          <cell r="K344">
            <v>161006.9934</v>
          </cell>
          <cell r="L344">
            <v>0</v>
          </cell>
        </row>
        <row r="345">
          <cell r="E345" t="str">
            <v>a - VËt liÖu :</v>
          </cell>
          <cell r="I345">
            <v>4542919.6</v>
          </cell>
        </row>
        <row r="346">
          <cell r="E346" t="str">
            <v>ThÐp trßn d=16mm</v>
          </cell>
          <cell r="F346" t="str">
            <v>kg</v>
          </cell>
          <cell r="G346">
            <v>1050</v>
          </cell>
          <cell r="H346">
            <v>4326.590095238095</v>
          </cell>
          <cell r="I346">
            <v>4542919.6</v>
          </cell>
          <cell r="J346">
            <v>4542919.6</v>
          </cell>
        </row>
        <row r="347">
          <cell r="E347" t="str">
            <v>b. Nh©n c«ng</v>
          </cell>
          <cell r="I347">
            <v>161006.9934</v>
          </cell>
        </row>
        <row r="348">
          <cell r="E348" t="str">
            <v>Nh©n c«ng bËc 3,5/7</v>
          </cell>
          <cell r="F348" t="str">
            <v>C«ng </v>
          </cell>
          <cell r="G348">
            <v>11.66</v>
          </cell>
          <cell r="H348">
            <v>13808.49</v>
          </cell>
          <cell r="I348">
            <v>161006.9934</v>
          </cell>
          <cell r="K348">
            <v>161006.9934</v>
          </cell>
        </row>
        <row r="349">
          <cell r="E349" t="str">
            <v>Bªt«ng mãng M150 ®¸ 4x6</v>
          </cell>
          <cell r="F349" t="str">
            <v>m3</v>
          </cell>
          <cell r="H349" t="str">
            <v/>
          </cell>
          <cell r="J349">
            <v>346288.41318973864</v>
          </cell>
          <cell r="K349">
            <v>21501.465999999997</v>
          </cell>
          <cell r="L349">
            <v>12479.423999999999</v>
          </cell>
        </row>
        <row r="350">
          <cell r="E350" t="str">
            <v>a - VËt liÖu :</v>
          </cell>
          <cell r="I350">
            <v>346288.41318973864</v>
          </cell>
        </row>
        <row r="351">
          <cell r="E351" t="str">
            <v>V÷a M150 ®¸ 4x6</v>
          </cell>
          <cell r="F351" t="str">
            <v>m3</v>
          </cell>
          <cell r="G351">
            <v>1.025</v>
          </cell>
          <cell r="H351">
            <v>334497.38052619045</v>
          </cell>
          <cell r="I351">
            <v>342859.8150393452</v>
          </cell>
          <cell r="J351">
            <v>342859.8150393452</v>
          </cell>
        </row>
        <row r="352">
          <cell r="E352" t="str">
            <v>VËt liÖu kh¸c</v>
          </cell>
          <cell r="F352" t="str">
            <v>%</v>
          </cell>
          <cell r="G352">
            <v>1</v>
          </cell>
          <cell r="H352">
            <v>342859.8150393452</v>
          </cell>
          <cell r="I352">
            <v>3428.5981503934518</v>
          </cell>
          <cell r="J352">
            <v>3428.5981503934518</v>
          </cell>
        </row>
        <row r="353">
          <cell r="E353" t="str">
            <v>b - Nh©n c«ng</v>
          </cell>
          <cell r="I353">
            <v>21501.465999999997</v>
          </cell>
        </row>
        <row r="354">
          <cell r="E354" t="str">
            <v>Nh©n c«ng bËc 3,0/7</v>
          </cell>
          <cell r="F354" t="str">
            <v>C«ng </v>
          </cell>
          <cell r="G354">
            <v>1.64</v>
          </cell>
          <cell r="H354">
            <v>13110.65</v>
          </cell>
          <cell r="I354">
            <v>21501.465999999997</v>
          </cell>
          <cell r="K354">
            <v>21501.465999999997</v>
          </cell>
        </row>
        <row r="355">
          <cell r="E355" t="str">
            <v>c- m¸y</v>
          </cell>
          <cell r="I355">
            <v>12479.423999999999</v>
          </cell>
        </row>
        <row r="356">
          <cell r="E356" t="str">
            <v>M¸y trén 250l</v>
          </cell>
          <cell r="F356" t="str">
            <v>Ca</v>
          </cell>
          <cell r="G356">
            <v>0.095</v>
          </cell>
          <cell r="H356">
            <v>96272</v>
          </cell>
          <cell r="I356">
            <v>9145.84</v>
          </cell>
          <cell r="L356">
            <v>9145.84</v>
          </cell>
        </row>
        <row r="357">
          <cell r="E357" t="str">
            <v>M¸y ®Çm dïi 1,5KW</v>
          </cell>
          <cell r="F357" t="str">
            <v>Ca</v>
          </cell>
          <cell r="G357">
            <v>0.089</v>
          </cell>
          <cell r="H357">
            <v>37456</v>
          </cell>
          <cell r="I357">
            <v>3333.584</v>
          </cell>
          <cell r="L357">
            <v>3333.584</v>
          </cell>
        </row>
        <row r="358">
          <cell r="E358" t="str">
            <v>Lµm cäc tiªu BTCT</v>
          </cell>
          <cell r="F358" t="str">
            <v>C¸i </v>
          </cell>
          <cell r="H358" t="str">
            <v/>
          </cell>
          <cell r="J358">
            <v>307.2089099549783</v>
          </cell>
          <cell r="K358">
            <v>2254.0208</v>
          </cell>
          <cell r="L358">
            <v>0</v>
          </cell>
        </row>
        <row r="359">
          <cell r="E359" t="str">
            <v>a - VËt liÖu :</v>
          </cell>
          <cell r="I359">
            <v>15514.049952726406</v>
          </cell>
        </row>
        <row r="360">
          <cell r="E360" t="str">
            <v>Xim¨ng PC-300</v>
          </cell>
          <cell r="F360" t="str">
            <v>kg</v>
          </cell>
          <cell r="G360">
            <v>4.03</v>
          </cell>
          <cell r="H360">
            <v>837.511238095238</v>
          </cell>
          <cell r="I360">
            <v>3375.1702895238095</v>
          </cell>
          <cell r="J360">
            <v>33.7517028952381</v>
          </cell>
        </row>
        <row r="361">
          <cell r="E361" t="str">
            <v>ThÐp trßn d=6mm</v>
          </cell>
          <cell r="F361" t="str">
            <v>kg</v>
          </cell>
          <cell r="G361">
            <v>1.746</v>
          </cell>
          <cell r="H361">
            <v>4707.542476190476</v>
          </cell>
          <cell r="I361">
            <v>8219.369163428571</v>
          </cell>
          <cell r="J361">
            <v>82.19369163428571</v>
          </cell>
        </row>
        <row r="362">
          <cell r="E362" t="str">
            <v>D©y buéc</v>
          </cell>
          <cell r="F362" t="str">
            <v>kg</v>
          </cell>
          <cell r="G362">
            <v>0.017</v>
          </cell>
          <cell r="H362">
            <v>6045.454545454545</v>
          </cell>
          <cell r="I362">
            <v>102.77272727272727</v>
          </cell>
          <cell r="J362">
            <v>1.0277272727272726</v>
          </cell>
        </row>
        <row r="363">
          <cell r="E363" t="str">
            <v>C¸t vµng</v>
          </cell>
          <cell r="F363" t="str">
            <v>m3</v>
          </cell>
          <cell r="G363">
            <v>0.0071</v>
          </cell>
          <cell r="H363">
            <v>86414.86666666665</v>
          </cell>
          <cell r="I363">
            <v>613.5455533333333</v>
          </cell>
          <cell r="J363">
            <v>6.1354555333333325</v>
          </cell>
        </row>
        <row r="364">
          <cell r="E364" t="str">
            <v>§¸ d¨m 1x2</v>
          </cell>
          <cell r="F364" t="str">
            <v>m3</v>
          </cell>
          <cell r="G364">
            <v>0.0154</v>
          </cell>
          <cell r="H364">
            <v>148840.91428571427</v>
          </cell>
          <cell r="I364">
            <v>2292.15008</v>
          </cell>
          <cell r="J364">
            <v>22.9215008</v>
          </cell>
        </row>
        <row r="365">
          <cell r="E365" t="str">
            <v>S¬n</v>
          </cell>
          <cell r="F365" t="str">
            <v>kg</v>
          </cell>
          <cell r="G365">
            <v>0.0154</v>
          </cell>
          <cell r="H365">
            <v>26666.666666666664</v>
          </cell>
          <cell r="I365">
            <v>410.66666666666663</v>
          </cell>
          <cell r="J365">
            <v>4.1066666666666665</v>
          </cell>
        </row>
        <row r="366">
          <cell r="E366" t="str">
            <v>Gç v¸n</v>
          </cell>
          <cell r="F366" t="str">
            <v>m3</v>
          </cell>
          <cell r="G366">
            <v>0.0002</v>
          </cell>
          <cell r="H366">
            <v>1269569.3733333333</v>
          </cell>
          <cell r="I366">
            <v>253.91387466666666</v>
          </cell>
          <cell r="J366">
            <v>2.5391387466666666</v>
          </cell>
        </row>
        <row r="367">
          <cell r="E367" t="str">
            <v>§inh</v>
          </cell>
          <cell r="F367" t="str">
            <v>kg</v>
          </cell>
          <cell r="G367">
            <v>0.015</v>
          </cell>
          <cell r="H367">
            <v>6190.47619047619</v>
          </cell>
          <cell r="I367">
            <v>92.85714285714285</v>
          </cell>
          <cell r="J367">
            <v>0.9285714285714285</v>
          </cell>
        </row>
        <row r="368">
          <cell r="E368" t="str">
            <v>VËt liÖu kh¸c</v>
          </cell>
          <cell r="F368" t="str">
            <v>%</v>
          </cell>
          <cell r="G368">
            <v>1</v>
          </cell>
          <cell r="H368">
            <v>15360.445497748917</v>
          </cell>
          <cell r="I368">
            <v>153.60445497748915</v>
          </cell>
          <cell r="J368">
            <v>153.60445497748915</v>
          </cell>
        </row>
        <row r="369">
          <cell r="E369" t="str">
            <v>b - Nh©n c«ng</v>
          </cell>
          <cell r="I369">
            <v>2254.0208</v>
          </cell>
        </row>
        <row r="370">
          <cell r="E370" t="str">
            <v>Nh©n c«ng bËc 3,7/7</v>
          </cell>
          <cell r="F370" t="str">
            <v>C«ng </v>
          </cell>
          <cell r="G370">
            <v>0.16</v>
          </cell>
          <cell r="H370">
            <v>14087.63</v>
          </cell>
          <cell r="I370">
            <v>2254.0208</v>
          </cell>
          <cell r="K370">
            <v>2254.0208</v>
          </cell>
        </row>
        <row r="371">
          <cell r="E371" t="str">
            <v>Lµm cét Km BTCT</v>
          </cell>
          <cell r="F371" t="str">
            <v>C¸i </v>
          </cell>
          <cell r="H371" t="str">
            <v/>
          </cell>
          <cell r="J371">
            <v>0</v>
          </cell>
          <cell r="K371">
            <v>21976.7028</v>
          </cell>
          <cell r="L371">
            <v>0</v>
          </cell>
        </row>
        <row r="372">
          <cell r="E372" t="str">
            <v>a - VËt liÖu :</v>
          </cell>
          <cell r="I372">
            <v>85966.10525411429</v>
          </cell>
        </row>
        <row r="373">
          <cell r="E373" t="str">
            <v>Xim¨ng PC-300</v>
          </cell>
          <cell r="F373" t="str">
            <v>kg</v>
          </cell>
          <cell r="G373">
            <v>42.59</v>
          </cell>
          <cell r="H373">
            <v>837.511238095238</v>
          </cell>
          <cell r="I373">
            <v>35669.60363047619</v>
          </cell>
          <cell r="J373">
            <v>356.6960363047619</v>
          </cell>
        </row>
        <row r="374">
          <cell r="E374" t="str">
            <v>C¸t vµng</v>
          </cell>
          <cell r="F374" t="str">
            <v>m3</v>
          </cell>
          <cell r="G374">
            <v>0.085</v>
          </cell>
          <cell r="H374">
            <v>86414.86666666665</v>
          </cell>
          <cell r="I374">
            <v>7345.263666666666</v>
          </cell>
          <cell r="J374">
            <v>73.45263666666666</v>
          </cell>
        </row>
        <row r="375">
          <cell r="E375" t="str">
            <v>§¸ d¨m 1x2</v>
          </cell>
          <cell r="F375" t="str">
            <v>m3</v>
          </cell>
          <cell r="G375">
            <v>0.14</v>
          </cell>
          <cell r="H375">
            <v>148840.91428571427</v>
          </cell>
          <cell r="I375">
            <v>20837.728</v>
          </cell>
          <cell r="J375">
            <v>208.37727999999998</v>
          </cell>
        </row>
        <row r="376">
          <cell r="E376" t="str">
            <v>S¬n</v>
          </cell>
          <cell r="F376" t="str">
            <v>kg</v>
          </cell>
          <cell r="G376">
            <v>0.24</v>
          </cell>
          <cell r="H376">
            <v>26666.666666666664</v>
          </cell>
          <cell r="I376">
            <v>6399.999999999999</v>
          </cell>
          <cell r="J376">
            <v>63.99999999999999</v>
          </cell>
        </row>
        <row r="377">
          <cell r="E377" t="str">
            <v>Gç v¸n</v>
          </cell>
          <cell r="F377" t="str">
            <v>m3</v>
          </cell>
          <cell r="G377">
            <v>0.01</v>
          </cell>
          <cell r="H377">
            <v>1269569.3733333333</v>
          </cell>
          <cell r="I377">
            <v>12695.693733333334</v>
          </cell>
          <cell r="J377">
            <v>126.95693733333333</v>
          </cell>
        </row>
        <row r="378">
          <cell r="E378" t="str">
            <v>§inh</v>
          </cell>
          <cell r="F378" t="str">
            <v>kg</v>
          </cell>
          <cell r="G378">
            <v>0.35</v>
          </cell>
          <cell r="H378">
            <v>6190.47619047619</v>
          </cell>
          <cell r="I378">
            <v>2166.6666666666665</v>
          </cell>
          <cell r="J378">
            <v>21.666666666666664</v>
          </cell>
        </row>
        <row r="379">
          <cell r="E379" t="str">
            <v>VËt liÖu kh¸c</v>
          </cell>
          <cell r="F379" t="str">
            <v>%</v>
          </cell>
          <cell r="G379">
            <v>1</v>
          </cell>
          <cell r="H379">
            <v>85114.95569714285</v>
          </cell>
          <cell r="I379">
            <v>851.1495569714285</v>
          </cell>
          <cell r="J379">
            <v>851.1495569714285</v>
          </cell>
        </row>
        <row r="380">
          <cell r="E380" t="str">
            <v>b - Nh©n c«ng</v>
          </cell>
          <cell r="I380">
            <v>21976.7028</v>
          </cell>
        </row>
        <row r="381">
          <cell r="E381" t="str">
            <v>Nh©n c«ng bËc 3,7/7</v>
          </cell>
          <cell r="F381" t="str">
            <v>C«ng </v>
          </cell>
          <cell r="G381">
            <v>1.56</v>
          </cell>
          <cell r="H381">
            <v>14087.63</v>
          </cell>
          <cell r="I381">
            <v>21976.7028</v>
          </cell>
          <cell r="K381">
            <v>21976.7028</v>
          </cell>
        </row>
        <row r="382">
          <cell r="E382" t="str">
            <v>T­êng hé lan mÒm t«n l­în sãng</v>
          </cell>
          <cell r="F382" t="str">
            <v>m</v>
          </cell>
          <cell r="H382" t="str">
            <v/>
          </cell>
          <cell r="J382">
            <v>261207.8323536762</v>
          </cell>
          <cell r="K382">
            <v>5178.70675</v>
          </cell>
          <cell r="L382">
            <v>1636.624</v>
          </cell>
        </row>
        <row r="383">
          <cell r="E383" t="str">
            <v>a - VËt liÖu :</v>
          </cell>
          <cell r="I383">
            <v>261207.8323536762</v>
          </cell>
        </row>
        <row r="384">
          <cell r="E384" t="str">
            <v>T«n l­în sãng cã c¶ cét ®ì</v>
          </cell>
          <cell r="F384" t="str">
            <v>m</v>
          </cell>
          <cell r="G384">
            <v>1</v>
          </cell>
          <cell r="H384">
            <v>239800</v>
          </cell>
          <cell r="I384">
            <v>239800</v>
          </cell>
          <cell r="J384">
            <v>239800</v>
          </cell>
        </row>
        <row r="385">
          <cell r="E385" t="str">
            <v>V÷a M150 ®¸ 4x6</v>
          </cell>
          <cell r="F385" t="str">
            <v>m3</v>
          </cell>
          <cell r="G385">
            <v>0.064</v>
          </cell>
          <cell r="H385">
            <v>334497.38052619045</v>
          </cell>
          <cell r="I385">
            <v>21407.83235367619</v>
          </cell>
          <cell r="J385">
            <v>21407.83235367619</v>
          </cell>
        </row>
        <row r="386">
          <cell r="E386" t="str">
            <v>b - Nh©n c«ng</v>
          </cell>
          <cell r="I386">
            <v>5178.70675</v>
          </cell>
        </row>
        <row r="387">
          <cell r="E387" t="str">
            <v>Nh©n c«ng bËc 3,0/7</v>
          </cell>
          <cell r="F387" t="str">
            <v>C«ng </v>
          </cell>
          <cell r="G387">
            <v>0.395</v>
          </cell>
          <cell r="H387">
            <v>13110.65</v>
          </cell>
          <cell r="I387">
            <v>5178.70675</v>
          </cell>
          <cell r="K387">
            <v>5178.70675</v>
          </cell>
        </row>
        <row r="388">
          <cell r="E388" t="str">
            <v>c- m¸y</v>
          </cell>
          <cell r="I388">
            <v>2235.92</v>
          </cell>
        </row>
        <row r="389">
          <cell r="E389" t="str">
            <v>M¸y trén 250l</v>
          </cell>
          <cell r="F389" t="str">
            <v>Ca</v>
          </cell>
          <cell r="G389">
            <v>0.017</v>
          </cell>
          <cell r="H389">
            <v>96272</v>
          </cell>
          <cell r="I389">
            <v>1636.624</v>
          </cell>
          <cell r="L389">
            <v>1636.624</v>
          </cell>
        </row>
        <row r="390">
          <cell r="E390" t="str">
            <v>M¸y ®Çm dïi 1,5KW</v>
          </cell>
          <cell r="F390" t="str">
            <v>Ca</v>
          </cell>
          <cell r="G390">
            <v>0.016</v>
          </cell>
          <cell r="H390">
            <v>37456</v>
          </cell>
          <cell r="I390">
            <v>599.296</v>
          </cell>
          <cell r="L390">
            <v>599.296</v>
          </cell>
        </row>
        <row r="391">
          <cell r="E391" t="str">
            <v>Cèt thÐp cäc tiªu,cét Km  d=12mm</v>
          </cell>
          <cell r="F391" t="str">
            <v>TÊn</v>
          </cell>
          <cell r="H391" t="str">
            <v/>
          </cell>
          <cell r="J391">
            <v>4605847.611428571</v>
          </cell>
          <cell r="K391">
            <v>107982.3918</v>
          </cell>
          <cell r="L391">
            <v>100356.434</v>
          </cell>
        </row>
        <row r="392">
          <cell r="E392" t="str">
            <v>a - VËt liÖu :</v>
          </cell>
          <cell r="I392">
            <v>4605847.611428571</v>
          </cell>
        </row>
        <row r="393">
          <cell r="E393" t="str">
            <v>ThÐp trßn d=12mm</v>
          </cell>
          <cell r="F393" t="str">
            <v>kg</v>
          </cell>
          <cell r="G393">
            <v>1020</v>
          </cell>
          <cell r="H393">
            <v>4374.209142857143</v>
          </cell>
          <cell r="I393">
            <v>4461693.3257142855</v>
          </cell>
          <cell r="J393">
            <v>4461693.3257142855</v>
          </cell>
        </row>
        <row r="394">
          <cell r="E394" t="str">
            <v>D©y thÐp </v>
          </cell>
          <cell r="F394" t="str">
            <v>kg</v>
          </cell>
          <cell r="G394">
            <v>14.28</v>
          </cell>
          <cell r="H394">
            <v>6333.333333333333</v>
          </cell>
          <cell r="I394">
            <v>90439.99999999999</v>
          </cell>
          <cell r="J394">
            <v>90439.99999999999</v>
          </cell>
        </row>
        <row r="395">
          <cell r="E395" t="str">
            <v>Que hµn</v>
          </cell>
          <cell r="F395" t="str">
            <v>kg</v>
          </cell>
          <cell r="G395">
            <v>4.7</v>
          </cell>
          <cell r="H395">
            <v>11428.571428571428</v>
          </cell>
          <cell r="I395">
            <v>53714.28571428571</v>
          </cell>
          <cell r="J395">
            <v>53714.28571428571</v>
          </cell>
        </row>
        <row r="396">
          <cell r="E396" t="str">
            <v>b - Nh©n c«ng</v>
          </cell>
          <cell r="I396">
            <v>107982.3918</v>
          </cell>
        </row>
        <row r="397">
          <cell r="E397" t="str">
            <v>Nh©n c«ng bËc 3,5/7</v>
          </cell>
          <cell r="F397" t="str">
            <v>C«ng </v>
          </cell>
          <cell r="G397">
            <v>7.82</v>
          </cell>
          <cell r="H397">
            <v>13808.49</v>
          </cell>
          <cell r="I397">
            <v>107982.3918</v>
          </cell>
          <cell r="K397">
            <v>107982.3918</v>
          </cell>
        </row>
        <row r="398">
          <cell r="E398" t="str">
            <v>c- m¸y</v>
          </cell>
          <cell r="I398">
            <v>100356.434</v>
          </cell>
        </row>
        <row r="399">
          <cell r="E399" t="str">
            <v>M¸y hµn 23KW</v>
          </cell>
          <cell r="F399" t="str">
            <v>Ca</v>
          </cell>
          <cell r="G399">
            <v>1.133</v>
          </cell>
          <cell r="H399">
            <v>77338</v>
          </cell>
          <cell r="I399">
            <v>87623.954</v>
          </cell>
          <cell r="L399">
            <v>87623.954</v>
          </cell>
        </row>
        <row r="400">
          <cell r="E400" t="str">
            <v>M¸y c¾t uèn cèt thÐp</v>
          </cell>
          <cell r="F400" t="str">
            <v>Ca</v>
          </cell>
          <cell r="G400">
            <v>0.32</v>
          </cell>
          <cell r="H400">
            <v>39789</v>
          </cell>
          <cell r="I400">
            <v>12732.48</v>
          </cell>
          <cell r="L400">
            <v>12732.48</v>
          </cell>
        </row>
        <row r="401">
          <cell r="E401" t="str">
            <v>S¬n cäc tiªu,cét km</v>
          </cell>
          <cell r="F401" t="str">
            <v>m2</v>
          </cell>
          <cell r="H401" t="str">
            <v/>
          </cell>
          <cell r="J401">
            <v>8159.999999999999</v>
          </cell>
          <cell r="K401">
            <v>994.2112799999999</v>
          </cell>
          <cell r="L401">
            <v>0</v>
          </cell>
        </row>
        <row r="402">
          <cell r="E402" t="str">
            <v>a - VËt liÖu :</v>
          </cell>
          <cell r="I402">
            <v>8159.999999999999</v>
          </cell>
        </row>
        <row r="403">
          <cell r="E403" t="str">
            <v>S¬n</v>
          </cell>
          <cell r="F403" t="str">
            <v>kg</v>
          </cell>
          <cell r="G403">
            <v>0.306</v>
          </cell>
          <cell r="H403">
            <v>26666.666666666664</v>
          </cell>
          <cell r="I403">
            <v>8159.999999999999</v>
          </cell>
          <cell r="J403">
            <v>8159.999999999999</v>
          </cell>
        </row>
        <row r="404">
          <cell r="E404" t="str">
            <v>b - Nh©n c«ng</v>
          </cell>
          <cell r="I404">
            <v>994.2112799999999</v>
          </cell>
        </row>
        <row r="405">
          <cell r="E405" t="str">
            <v>Nh©n c«ng bËc 3,5/7</v>
          </cell>
          <cell r="F405" t="str">
            <v>C«ng </v>
          </cell>
          <cell r="G405">
            <v>0.072</v>
          </cell>
          <cell r="H405">
            <v>13808.49</v>
          </cell>
          <cell r="I405">
            <v>994.2112799999999</v>
          </cell>
          <cell r="K405">
            <v>994.2112799999999</v>
          </cell>
        </row>
        <row r="406">
          <cell r="E406" t="str">
            <v>Trång cäc tiªu,cét Km</v>
          </cell>
          <cell r="F406" t="str">
            <v>Trô</v>
          </cell>
          <cell r="H406" t="str">
            <v/>
          </cell>
          <cell r="K406">
            <v>4781.076</v>
          </cell>
        </row>
        <row r="407">
          <cell r="E407" t="str">
            <v>b - Nh©n c«ng</v>
          </cell>
          <cell r="I407">
            <v>4781.076</v>
          </cell>
        </row>
        <row r="408">
          <cell r="E408" t="str">
            <v>Nh©n c«ng bËc 4,5/7</v>
          </cell>
          <cell r="F408" t="str">
            <v>C«ng </v>
          </cell>
          <cell r="G408">
            <v>0.3</v>
          </cell>
          <cell r="H408">
            <v>15936.92</v>
          </cell>
          <cell r="I408">
            <v>4781.076</v>
          </cell>
          <cell r="K408">
            <v>4781.076</v>
          </cell>
        </row>
        <row r="409">
          <cell r="E409" t="str">
            <v>§µo ®Êt xö lý x×nh lón b»ng thñ c«ng</v>
          </cell>
          <cell r="F409" t="str">
            <v>m3</v>
          </cell>
          <cell r="H409" t="str">
            <v/>
          </cell>
          <cell r="K409">
            <v>24234.005999999998</v>
          </cell>
        </row>
        <row r="410">
          <cell r="E410" t="str">
            <v>b - Nh©n c«ng</v>
          </cell>
          <cell r="I410">
            <v>24234.005999999998</v>
          </cell>
        </row>
        <row r="411">
          <cell r="E411" t="str">
            <v>Nh©n c«ng bËc 2,7/7</v>
          </cell>
          <cell r="F411" t="str">
            <v>C«ng </v>
          </cell>
          <cell r="G411">
            <v>1.9</v>
          </cell>
          <cell r="H411">
            <v>12754.74</v>
          </cell>
          <cell r="I411">
            <v>24234.005999999998</v>
          </cell>
          <cell r="K411">
            <v>24234.005999999998</v>
          </cell>
        </row>
        <row r="412">
          <cell r="E412" t="str">
            <v>§¾p ®Êt mãng </v>
          </cell>
          <cell r="F412" t="str">
            <v>m3</v>
          </cell>
          <cell r="H412" t="str">
            <v/>
          </cell>
          <cell r="K412">
            <v>8784.1355</v>
          </cell>
        </row>
        <row r="413">
          <cell r="E413" t="str">
            <v>b - Nh©n c«ng</v>
          </cell>
          <cell r="I413">
            <v>8784.1355</v>
          </cell>
        </row>
        <row r="414">
          <cell r="E414" t="str">
            <v>Nh©n c«ng bËc 3,0/7</v>
          </cell>
          <cell r="F414" t="str">
            <v>C«ng </v>
          </cell>
          <cell r="G414">
            <v>0.67</v>
          </cell>
          <cell r="H414">
            <v>13110.65</v>
          </cell>
          <cell r="I414">
            <v>8784.1355</v>
          </cell>
          <cell r="K414">
            <v>8784.1355</v>
          </cell>
        </row>
        <row r="415">
          <cell r="E415" t="str">
            <v>§¸ d¨m 4x6 </v>
          </cell>
          <cell r="F415" t="str">
            <v>m3</v>
          </cell>
          <cell r="J415">
            <v>110874.8984285714</v>
          </cell>
          <cell r="K415">
            <v>33694.3705</v>
          </cell>
          <cell r="L415">
            <v>0</v>
          </cell>
        </row>
        <row r="416">
          <cell r="E416" t="str">
            <v>a - VËt liÖu :</v>
          </cell>
          <cell r="I416">
            <v>110874.8984285714</v>
          </cell>
        </row>
        <row r="417">
          <cell r="E417" t="str">
            <v>§¸ d¨m 4x6</v>
          </cell>
          <cell r="F417" t="str">
            <v>m3</v>
          </cell>
          <cell r="G417">
            <v>1.22</v>
          </cell>
          <cell r="H417">
            <v>90881.06428571427</v>
          </cell>
          <cell r="I417">
            <v>110874.8984285714</v>
          </cell>
          <cell r="J417">
            <v>110874.8984285714</v>
          </cell>
        </row>
        <row r="418">
          <cell r="E418" t="str">
            <v>b - Nh©n c«ng</v>
          </cell>
          <cell r="I418">
            <v>33694.3705</v>
          </cell>
        </row>
        <row r="419">
          <cell r="E419" t="str">
            <v>Nh©n c«ng bËc 3,0/7</v>
          </cell>
          <cell r="F419" t="str">
            <v>C«ng </v>
          </cell>
          <cell r="G419">
            <v>2.57</v>
          </cell>
          <cell r="H419">
            <v>13110.65</v>
          </cell>
          <cell r="I419">
            <v>33694.3705</v>
          </cell>
          <cell r="K419">
            <v>33694.3705</v>
          </cell>
        </row>
        <row r="420">
          <cell r="E420" t="str">
            <v>L¾p ®Æt c¸c cÊu kiÖn t­êng hé lan</v>
          </cell>
          <cell r="F420" t="str">
            <v>TÊn</v>
          </cell>
          <cell r="J420">
            <v>0</v>
          </cell>
          <cell r="K420">
            <v>161006.9934</v>
          </cell>
          <cell r="L420">
            <v>0</v>
          </cell>
        </row>
        <row r="421">
          <cell r="E421" t="str">
            <v>b - Nh©n c«ng</v>
          </cell>
          <cell r="I421">
            <v>161006.9934</v>
          </cell>
        </row>
        <row r="422">
          <cell r="E422" t="str">
            <v>Nh©n c«ng bËc 3,5/7</v>
          </cell>
          <cell r="F422" t="str">
            <v>C«ng </v>
          </cell>
          <cell r="G422">
            <v>11.66</v>
          </cell>
          <cell r="H422">
            <v>13808.49</v>
          </cell>
          <cell r="I422">
            <v>161006.9934</v>
          </cell>
          <cell r="K422">
            <v>161006.9934</v>
          </cell>
        </row>
      </sheetData>
      <sheetData sheetId="8">
        <row r="17">
          <cell r="E17" t="str">
            <v>Xim¨ng PC-300</v>
          </cell>
          <cell r="F17" t="str">
            <v>kg</v>
          </cell>
          <cell r="G17">
            <v>266</v>
          </cell>
          <cell r="H17">
            <v>837.511238095238</v>
          </cell>
          <cell r="I17">
            <v>222777.9893333333</v>
          </cell>
        </row>
        <row r="18">
          <cell r="E18" t="str">
            <v>C¸t vµng</v>
          </cell>
          <cell r="F18" t="str">
            <v>m3</v>
          </cell>
          <cell r="G18">
            <v>0.496</v>
          </cell>
          <cell r="H18">
            <v>86414.86666666665</v>
          </cell>
          <cell r="I18">
            <v>42861.77386666666</v>
          </cell>
        </row>
        <row r="19">
          <cell r="E19" t="str">
            <v>§¸ d¨m 4x6</v>
          </cell>
          <cell r="F19" t="str">
            <v>m3</v>
          </cell>
          <cell r="G19">
            <v>0.891</v>
          </cell>
          <cell r="H19">
            <v>90881.06428571427</v>
          </cell>
          <cell r="I19">
            <v>80975.02827857141</v>
          </cell>
        </row>
        <row r="20">
          <cell r="E20" t="str">
            <v>N­íc</v>
          </cell>
          <cell r="F20" t="str">
            <v>LÝt</v>
          </cell>
          <cell r="G20">
            <v>175</v>
          </cell>
          <cell r="H20">
            <v>4</v>
          </cell>
          <cell r="I20">
            <v>700</v>
          </cell>
        </row>
        <row r="21">
          <cell r="E21" t="str">
            <v>V÷a XM M100</v>
          </cell>
          <cell r="F21" t="str">
            <v>m3</v>
          </cell>
          <cell r="H21" t="str">
            <v/>
          </cell>
        </row>
        <row r="22">
          <cell r="E22" t="str">
            <v>a - VËt liÖu :</v>
          </cell>
          <cell r="I22">
            <v>417707.53178285714</v>
          </cell>
        </row>
        <row r="23">
          <cell r="E23" t="str">
            <v>Xim¨ng PC-300</v>
          </cell>
          <cell r="F23" t="str">
            <v>kg</v>
          </cell>
          <cell r="G23">
            <v>385.04</v>
          </cell>
          <cell r="H23">
            <v>837.511238095238</v>
          </cell>
          <cell r="I23">
            <v>322475.32711619046</v>
          </cell>
        </row>
        <row r="24">
          <cell r="E24" t="str">
            <v>C¸t vµng</v>
          </cell>
          <cell r="F24" t="str">
            <v>m3</v>
          </cell>
          <cell r="G24">
            <v>1.09</v>
          </cell>
          <cell r="H24">
            <v>86414.86666666665</v>
          </cell>
          <cell r="I24">
            <v>94192.20466666666</v>
          </cell>
        </row>
        <row r="25">
          <cell r="E25" t="str">
            <v>N­íc</v>
          </cell>
          <cell r="F25" t="str">
            <v>LÝt</v>
          </cell>
          <cell r="G25">
            <v>260</v>
          </cell>
          <cell r="H25">
            <v>4</v>
          </cell>
          <cell r="I25">
            <v>1040</v>
          </cell>
        </row>
        <row r="26">
          <cell r="E26" t="str">
            <v>V÷a bª t«ng M200 ®¸ 1x2</v>
          </cell>
          <cell r="F26" t="str">
            <v>m3</v>
          </cell>
          <cell r="H26" t="str">
            <v/>
          </cell>
        </row>
        <row r="27">
          <cell r="E27" t="str">
            <v>a - VËt liÖu :</v>
          </cell>
          <cell r="I27">
            <v>458379.7386380952</v>
          </cell>
        </row>
        <row r="28">
          <cell r="E28" t="str">
            <v>Xim¨ng PC-300</v>
          </cell>
          <cell r="F28" t="str">
            <v>kg</v>
          </cell>
          <cell r="G28">
            <v>342</v>
          </cell>
          <cell r="H28">
            <v>837.511238095238</v>
          </cell>
          <cell r="I28">
            <v>286428.8434285714</v>
          </cell>
        </row>
        <row r="29">
          <cell r="E29" t="str">
            <v>C¸t vµng</v>
          </cell>
          <cell r="F29" t="str">
            <v>m3</v>
          </cell>
          <cell r="G29">
            <v>0.469</v>
          </cell>
          <cell r="H29">
            <v>86414.86666666665</v>
          </cell>
          <cell r="I29">
            <v>40528.57246666666</v>
          </cell>
        </row>
        <row r="30">
          <cell r="E30" t="str">
            <v>§¸ d¨m 1x2</v>
          </cell>
          <cell r="F30" t="str">
            <v>m3</v>
          </cell>
          <cell r="G30">
            <v>0.878</v>
          </cell>
          <cell r="H30">
            <v>148840.91428571427</v>
          </cell>
          <cell r="I30">
            <v>130682.32274285713</v>
          </cell>
        </row>
        <row r="31">
          <cell r="E31" t="str">
            <v>N­íc</v>
          </cell>
          <cell r="F31" t="str">
            <v>LÝt</v>
          </cell>
          <cell r="G31">
            <v>185</v>
          </cell>
          <cell r="H31">
            <v>4</v>
          </cell>
          <cell r="I31">
            <v>740</v>
          </cell>
        </row>
        <row r="32">
          <cell r="E32" t="str">
            <v>V÷a bª t«ng M200 ®¸ 2x4</v>
          </cell>
          <cell r="F32" t="str">
            <v>m3</v>
          </cell>
          <cell r="H32" t="str">
            <v/>
          </cell>
        </row>
        <row r="33">
          <cell r="E33" t="str">
            <v>a - VËt liÖu :</v>
          </cell>
          <cell r="I33">
            <v>439784.9235047618</v>
          </cell>
        </row>
        <row r="34">
          <cell r="E34" t="str">
            <v>Xim¨ng PC-300</v>
          </cell>
          <cell r="F34" t="str">
            <v>kg</v>
          </cell>
          <cell r="G34">
            <v>323</v>
          </cell>
          <cell r="H34">
            <v>837.511238095238</v>
          </cell>
          <cell r="I34">
            <v>270516.12990476185</v>
          </cell>
        </row>
        <row r="35">
          <cell r="E35" t="str">
            <v>C¸t vµng</v>
          </cell>
          <cell r="F35" t="str">
            <v>m3</v>
          </cell>
          <cell r="G35">
            <v>0.471</v>
          </cell>
          <cell r="H35">
            <v>86414.86666666665</v>
          </cell>
          <cell r="I35">
            <v>40701.40219999999</v>
          </cell>
        </row>
        <row r="36">
          <cell r="E36" t="str">
            <v>§¸ d¨m 2x4</v>
          </cell>
          <cell r="F36" t="str">
            <v>m3</v>
          </cell>
          <cell r="G36">
            <v>0.882</v>
          </cell>
          <cell r="H36">
            <v>144974.36666666664</v>
          </cell>
          <cell r="I36">
            <v>127867.39139999998</v>
          </cell>
        </row>
        <row r="37">
          <cell r="E37" t="str">
            <v>N­íc</v>
          </cell>
          <cell r="F37" t="str">
            <v>LÝt</v>
          </cell>
          <cell r="G37">
            <v>175</v>
          </cell>
          <cell r="H37">
            <v>4</v>
          </cell>
          <cell r="I37">
            <v>700</v>
          </cell>
        </row>
        <row r="38">
          <cell r="E38" t="str">
            <v>V÷a bª t«ng M150 ®¸ 4x6</v>
          </cell>
          <cell r="F38" t="str">
            <v>m3</v>
          </cell>
          <cell r="H38" t="str">
            <v/>
          </cell>
        </row>
        <row r="39">
          <cell r="E39" t="str">
            <v>a - VËt liÖu :</v>
          </cell>
          <cell r="I39">
            <v>334497.38052619045</v>
          </cell>
        </row>
        <row r="40">
          <cell r="E40" t="str">
            <v>Xim¨ng PC-300</v>
          </cell>
          <cell r="F40" t="str">
            <v>kg</v>
          </cell>
          <cell r="G40">
            <v>250</v>
          </cell>
          <cell r="H40">
            <v>837.511238095238</v>
          </cell>
          <cell r="I40">
            <v>209377.8095238095</v>
          </cell>
        </row>
        <row r="41">
          <cell r="E41" t="str">
            <v>C¸t vµng</v>
          </cell>
          <cell r="F41" t="str">
            <v>m3</v>
          </cell>
          <cell r="G41">
            <v>0.499</v>
          </cell>
          <cell r="H41">
            <v>86414.86666666665</v>
          </cell>
          <cell r="I41">
            <v>43121.01846666666</v>
          </cell>
        </row>
        <row r="42">
          <cell r="E42" t="str">
            <v>§¸ d¨m 4x6</v>
          </cell>
          <cell r="F42" t="str">
            <v>m3</v>
          </cell>
          <cell r="G42">
            <v>0.895</v>
          </cell>
          <cell r="H42">
            <v>90881.06428571427</v>
          </cell>
          <cell r="I42">
            <v>81338.55253571428</v>
          </cell>
        </row>
        <row r="43">
          <cell r="E43" t="str">
            <v>N­íc</v>
          </cell>
          <cell r="F43" t="str">
            <v>LÝt</v>
          </cell>
          <cell r="G43">
            <v>165</v>
          </cell>
          <cell r="H43">
            <v>4</v>
          </cell>
          <cell r="I43">
            <v>660</v>
          </cell>
        </row>
        <row r="44">
          <cell r="E44" t="str">
            <v>V÷a bª t«ng M150 ®¸ 1x2</v>
          </cell>
          <cell r="F44" t="str">
            <v>m3</v>
          </cell>
          <cell r="H44" t="str">
            <v/>
          </cell>
          <cell r="J44">
            <v>411300.4417999999</v>
          </cell>
          <cell r="K44">
            <v>0</v>
          </cell>
          <cell r="L44">
            <v>0</v>
          </cell>
        </row>
        <row r="45">
          <cell r="E45" t="str">
            <v>a - VËt liÖu :</v>
          </cell>
          <cell r="I45">
            <v>411300.4417999999</v>
          </cell>
        </row>
        <row r="46">
          <cell r="E46" t="str">
            <v>Xim¨ng PC-300</v>
          </cell>
          <cell r="F46" t="str">
            <v>kg</v>
          </cell>
          <cell r="G46">
            <v>281</v>
          </cell>
          <cell r="H46">
            <v>837.511238095238</v>
          </cell>
          <cell r="I46">
            <v>235340.65790476187</v>
          </cell>
          <cell r="J46">
            <v>235340.65790476187</v>
          </cell>
        </row>
        <row r="47">
          <cell r="E47" t="str">
            <v>C¸t vµng</v>
          </cell>
          <cell r="F47" t="str">
            <v>m3</v>
          </cell>
          <cell r="G47">
            <v>0.493</v>
          </cell>
          <cell r="H47">
            <v>86414.86666666665</v>
          </cell>
          <cell r="I47">
            <v>42602.52926666666</v>
          </cell>
          <cell r="J47">
            <v>42602.52926666666</v>
          </cell>
        </row>
        <row r="48">
          <cell r="E48" t="str">
            <v>§¸ d¨m 1x2</v>
          </cell>
          <cell r="F48" t="str">
            <v>m3</v>
          </cell>
          <cell r="G48">
            <v>0.891</v>
          </cell>
          <cell r="H48">
            <v>148840.91428571427</v>
          </cell>
          <cell r="I48">
            <v>132617.25462857142</v>
          </cell>
          <cell r="J48">
            <v>132617.25462857142</v>
          </cell>
        </row>
        <row r="49">
          <cell r="E49" t="str">
            <v>N­íc</v>
          </cell>
          <cell r="F49" t="str">
            <v>LÝt</v>
          </cell>
          <cell r="G49">
            <v>185</v>
          </cell>
          <cell r="H49">
            <v>4</v>
          </cell>
          <cell r="I49">
            <v>740</v>
          </cell>
          <cell r="J49">
            <v>740</v>
          </cell>
        </row>
        <row r="51">
          <cell r="E51" t="str">
            <v>BT M300 lÊp lç khoan</v>
          </cell>
          <cell r="F51" t="str">
            <v>m3</v>
          </cell>
          <cell r="H51" t="str">
            <v/>
          </cell>
          <cell r="J51">
            <v>573258.5316635713</v>
          </cell>
          <cell r="K51">
            <v>65019.039000000004</v>
          </cell>
        </row>
        <row r="52">
          <cell r="E52" t="str">
            <v>a. VËt liÖu</v>
          </cell>
          <cell r="I52">
            <v>573258.5316635713</v>
          </cell>
        </row>
        <row r="53">
          <cell r="E53" t="str">
            <v>V÷a bª t«ng M300 ®¸ 0,5x1</v>
          </cell>
          <cell r="F53" t="str">
            <v>m3</v>
          </cell>
          <cell r="G53">
            <v>1.025</v>
          </cell>
          <cell r="H53">
            <v>559276.6162571427</v>
          </cell>
          <cell r="I53">
            <v>573258.5316635713</v>
          </cell>
          <cell r="J53">
            <v>573258.5316635713</v>
          </cell>
        </row>
        <row r="54">
          <cell r="E54" t="str">
            <v>b. Nh©n c«ng</v>
          </cell>
          <cell r="I54">
            <v>65019.039000000004</v>
          </cell>
        </row>
        <row r="55">
          <cell r="E55" t="str">
            <v>Nh©n c«ng bËc 3,5/7</v>
          </cell>
          <cell r="F55" t="str">
            <v>C«ng </v>
          </cell>
          <cell r="G55">
            <v>4.45</v>
          </cell>
          <cell r="H55">
            <v>14611.02</v>
          </cell>
          <cell r="I55">
            <v>65019.039000000004</v>
          </cell>
          <cell r="K55">
            <v>65019.039000000004</v>
          </cell>
        </row>
        <row r="56">
          <cell r="E56" t="str">
            <v>Khoan lç ®¸ gèc ®­êng kÝnh 10cm</v>
          </cell>
          <cell r="F56" t="str">
            <v>m</v>
          </cell>
          <cell r="H56" t="str">
            <v/>
          </cell>
          <cell r="J56">
            <v>40961.700500000006</v>
          </cell>
          <cell r="K56">
            <v>56771.875</v>
          </cell>
          <cell r="L56">
            <v>8662.5</v>
          </cell>
        </row>
        <row r="57">
          <cell r="E57" t="str">
            <v>a. VËt liÖu</v>
          </cell>
          <cell r="I57">
            <v>40961.700500000006</v>
          </cell>
        </row>
        <row r="58">
          <cell r="E58" t="str">
            <v>Mòi khoan </v>
          </cell>
          <cell r="F58" t="str">
            <v>c¸i</v>
          </cell>
          <cell r="G58">
            <v>0.09</v>
          </cell>
          <cell r="H58">
            <v>57143</v>
          </cell>
          <cell r="I58">
            <v>5142.87</v>
          </cell>
          <cell r="J58">
            <v>5142.87</v>
          </cell>
        </row>
        <row r="59">
          <cell r="E59" t="str">
            <v>CÇn khoan</v>
          </cell>
          <cell r="F59" t="str">
            <v>m</v>
          </cell>
          <cell r="G59">
            <v>0.4</v>
          </cell>
          <cell r="H59">
            <v>76190</v>
          </cell>
          <cell r="I59">
            <v>30476</v>
          </cell>
          <cell r="J59">
            <v>30476</v>
          </cell>
        </row>
        <row r="60">
          <cell r="E60" t="str">
            <v>VËt liÖu kh¸c</v>
          </cell>
          <cell r="F60" t="str">
            <v>%</v>
          </cell>
          <cell r="G60">
            <v>15</v>
          </cell>
          <cell r="H60">
            <v>35618.87</v>
          </cell>
          <cell r="I60">
            <v>5342.8305</v>
          </cell>
          <cell r="J60">
            <v>5342.8305</v>
          </cell>
        </row>
        <row r="61">
          <cell r="E61" t="str">
            <v>b. Nh©n c«ng</v>
          </cell>
          <cell r="I61">
            <v>56771.875</v>
          </cell>
        </row>
        <row r="62">
          <cell r="E62" t="str">
            <v>Nh©n c«ng bËc 4,0/7</v>
          </cell>
          <cell r="F62" t="str">
            <v>C«ng </v>
          </cell>
          <cell r="G62">
            <v>3.7</v>
          </cell>
          <cell r="H62">
            <v>15343.75</v>
          </cell>
          <cell r="I62">
            <v>56771.875</v>
          </cell>
          <cell r="K62">
            <v>56771.875</v>
          </cell>
        </row>
        <row r="63">
          <cell r="E63" t="str">
            <v>c. M¸y</v>
          </cell>
          <cell r="I63">
            <v>8662.5</v>
          </cell>
        </row>
        <row r="64">
          <cell r="E64" t="str">
            <v>M¸y khoan tay</v>
          </cell>
          <cell r="F64" t="str">
            <v>ca</v>
          </cell>
          <cell r="G64">
            <v>0.33</v>
          </cell>
          <cell r="H64">
            <v>26250</v>
          </cell>
          <cell r="I64">
            <v>8662.5</v>
          </cell>
          <cell r="L64">
            <v>8662.5</v>
          </cell>
        </row>
        <row r="65">
          <cell r="E65" t="str">
            <v>ThÐp d=10mm</v>
          </cell>
          <cell r="F65" t="str">
            <v>tÊn</v>
          </cell>
          <cell r="H65" t="str">
            <v/>
          </cell>
          <cell r="J65">
            <v>4443937.331428572</v>
          </cell>
          <cell r="K65">
            <v>170364.4932</v>
          </cell>
        </row>
        <row r="66">
          <cell r="E66" t="str">
            <v>a. VËt liÖu</v>
          </cell>
          <cell r="I66">
            <v>4443937.331428572</v>
          </cell>
        </row>
        <row r="67">
          <cell r="E67" t="str">
            <v>ThÐp trßn d=10mm</v>
          </cell>
          <cell r="F67" t="str">
            <v>kg</v>
          </cell>
          <cell r="G67">
            <v>1005</v>
          </cell>
          <cell r="H67">
            <v>4421.828190476191</v>
          </cell>
          <cell r="I67">
            <v>4443937.331428572</v>
          </cell>
          <cell r="J67">
            <v>4443937.331428572</v>
          </cell>
        </row>
        <row r="68">
          <cell r="E68" t="str">
            <v>b. Nh©n c«ng</v>
          </cell>
          <cell r="I68">
            <v>170364.4932</v>
          </cell>
        </row>
        <row r="69">
          <cell r="E69" t="str">
            <v>Nh©n c«ng bËc 3,5/7</v>
          </cell>
          <cell r="F69" t="str">
            <v>C«ng </v>
          </cell>
          <cell r="G69">
            <v>11.66</v>
          </cell>
          <cell r="H69">
            <v>14611.02</v>
          </cell>
          <cell r="I69">
            <v>170364.4932</v>
          </cell>
          <cell r="K69">
            <v>170364.4932</v>
          </cell>
        </row>
        <row r="70">
          <cell r="E70" t="str">
            <v>ThÐp d&gt;22mm</v>
          </cell>
          <cell r="F70" t="str">
            <v>tÊn</v>
          </cell>
          <cell r="H70" t="str">
            <v/>
          </cell>
          <cell r="J70">
            <v>4542919.6</v>
          </cell>
          <cell r="K70">
            <v>170364.4932</v>
          </cell>
        </row>
        <row r="71">
          <cell r="E71" t="str">
            <v>a. VËt liÖu</v>
          </cell>
          <cell r="I71">
            <v>4542919.6</v>
          </cell>
        </row>
        <row r="72">
          <cell r="E72" t="str">
            <v>ThÐp trßn d=25mm</v>
          </cell>
          <cell r="F72" t="str">
            <v>kg</v>
          </cell>
          <cell r="G72">
            <v>1050</v>
          </cell>
          <cell r="H72">
            <v>4326.590095238095</v>
          </cell>
          <cell r="I72">
            <v>4542919.6</v>
          </cell>
          <cell r="J72">
            <v>4542919.6</v>
          </cell>
        </row>
        <row r="73">
          <cell r="E73" t="str">
            <v>b. Nh©n c«ng</v>
          </cell>
          <cell r="I73">
            <v>170364.4932</v>
          </cell>
        </row>
        <row r="74">
          <cell r="E74" t="str">
            <v>Nh©n c«ng bËc 3,5/7</v>
          </cell>
          <cell r="F74" t="str">
            <v>C«ng </v>
          </cell>
          <cell r="G74">
            <v>11.66</v>
          </cell>
          <cell r="H74">
            <v>14611.02</v>
          </cell>
          <cell r="I74">
            <v>170364.4932</v>
          </cell>
          <cell r="K74">
            <v>170364.4932</v>
          </cell>
        </row>
        <row r="75">
          <cell r="E75" t="str">
            <v>ThÐp d=22mm</v>
          </cell>
          <cell r="F75" t="str">
            <v>tÊn</v>
          </cell>
          <cell r="H75" t="str">
            <v/>
          </cell>
          <cell r="J75">
            <v>4542919.6</v>
          </cell>
          <cell r="K75">
            <v>170364.4932</v>
          </cell>
        </row>
        <row r="76">
          <cell r="E76" t="str">
            <v>a. VËt liÖu</v>
          </cell>
          <cell r="I76">
            <v>4542919.6</v>
          </cell>
        </row>
        <row r="77">
          <cell r="E77" t="str">
            <v>ThÐp trßn d=22mm</v>
          </cell>
          <cell r="F77" t="str">
            <v>kg</v>
          </cell>
          <cell r="G77">
            <v>1050</v>
          </cell>
          <cell r="H77">
            <v>4326.590095238095</v>
          </cell>
          <cell r="I77">
            <v>4542919.6</v>
          </cell>
          <cell r="J77">
            <v>4542919.6</v>
          </cell>
        </row>
        <row r="78">
          <cell r="E78" t="str">
            <v>b. Nh©n c«ng</v>
          </cell>
          <cell r="I78">
            <v>170364.4932</v>
          </cell>
        </row>
        <row r="79">
          <cell r="E79" t="str">
            <v>Nh©n c«ng bËc 3,5/7</v>
          </cell>
          <cell r="F79" t="str">
            <v>C«ng </v>
          </cell>
          <cell r="G79">
            <v>11.66</v>
          </cell>
          <cell r="H79">
            <v>14611.02</v>
          </cell>
          <cell r="I79">
            <v>170364.4932</v>
          </cell>
          <cell r="K79">
            <v>170364.4932</v>
          </cell>
        </row>
        <row r="80">
          <cell r="E80" t="str">
            <v>BT xµ mò t­êng ch¾n M150 ®¸ 1x2</v>
          </cell>
          <cell r="F80" t="str">
            <v>m3</v>
          </cell>
          <cell r="H80" t="str">
            <v/>
          </cell>
          <cell r="J80">
            <v>430014.61190189986</v>
          </cell>
          <cell r="K80">
            <v>83930.3125</v>
          </cell>
          <cell r="L80">
            <v>12729.01248</v>
          </cell>
        </row>
        <row r="81">
          <cell r="E81" t="str">
            <v>a - VËt liÖu :</v>
          </cell>
          <cell r="I81">
            <v>430014.61190189986</v>
          </cell>
        </row>
        <row r="82">
          <cell r="E82" t="str">
            <v>V÷a bªt«ng M150 ®¸ 1x2</v>
          </cell>
          <cell r="F82" t="str">
            <v>m3</v>
          </cell>
          <cell r="G82">
            <v>1.025</v>
          </cell>
          <cell r="H82">
            <v>411300.4417999999</v>
          </cell>
          <cell r="I82">
            <v>421582.95284499985</v>
          </cell>
          <cell r="J82">
            <v>421582.95284499985</v>
          </cell>
        </row>
        <row r="83">
          <cell r="E83" t="str">
            <v>VËt liÖu kh¸c</v>
          </cell>
          <cell r="F83" t="str">
            <v>%</v>
          </cell>
          <cell r="G83">
            <v>2</v>
          </cell>
          <cell r="H83">
            <v>421582.95284499985</v>
          </cell>
          <cell r="I83">
            <v>8431.659056899996</v>
          </cell>
          <cell r="J83">
            <v>8431.659056899996</v>
          </cell>
        </row>
        <row r="84">
          <cell r="E84" t="str">
            <v>b - Nh©n c«ng</v>
          </cell>
          <cell r="I84">
            <v>83930.3125</v>
          </cell>
        </row>
        <row r="85">
          <cell r="E85" t="str">
            <v>Nh©n c«ng bËc 4,0/7</v>
          </cell>
          <cell r="F85" t="str">
            <v>C«ng </v>
          </cell>
          <cell r="G85">
            <v>5.47</v>
          </cell>
          <cell r="H85">
            <v>15343.75</v>
          </cell>
          <cell r="I85">
            <v>83930.3125</v>
          </cell>
          <cell r="K85">
            <v>83930.3125</v>
          </cell>
        </row>
        <row r="86">
          <cell r="E86" t="str">
            <v>c- m¸y</v>
          </cell>
          <cell r="I86">
            <v>12729.01248</v>
          </cell>
        </row>
        <row r="87">
          <cell r="E87" t="str">
            <v>M¸y trén 250l</v>
          </cell>
          <cell r="F87" t="str">
            <v>Ca</v>
          </cell>
          <cell r="G87">
            <v>0.095</v>
          </cell>
          <cell r="H87">
            <v>96272</v>
          </cell>
          <cell r="I87">
            <v>9145.84</v>
          </cell>
          <cell r="L87">
            <v>9145.84</v>
          </cell>
        </row>
        <row r="88">
          <cell r="E88" t="str">
            <v>M¸y ®Çm dïi 1,5KW</v>
          </cell>
          <cell r="F88" t="str">
            <v>Ca</v>
          </cell>
          <cell r="G88">
            <v>0.089</v>
          </cell>
          <cell r="H88">
            <v>37456</v>
          </cell>
          <cell r="I88">
            <v>3333.584</v>
          </cell>
          <cell r="L88">
            <v>3333.584</v>
          </cell>
        </row>
        <row r="89">
          <cell r="E89" t="str">
            <v>M¸y kh¸c</v>
          </cell>
          <cell r="F89" t="str">
            <v>%</v>
          </cell>
          <cell r="G89">
            <v>2</v>
          </cell>
          <cell r="H89">
            <v>12479.423999999999</v>
          </cell>
          <cell r="I89">
            <v>249.58847999999998</v>
          </cell>
          <cell r="L89">
            <v>249.58847999999998</v>
          </cell>
        </row>
        <row r="90">
          <cell r="E90" t="str">
            <v>BT xµ mò t­êng ch¾n M200 ®¸ 1x2</v>
          </cell>
          <cell r="F90" t="str">
            <v>m3</v>
          </cell>
          <cell r="H90" t="str">
            <v/>
          </cell>
          <cell r="J90">
            <v>479236.0167461285</v>
          </cell>
          <cell r="K90">
            <v>83930.3125</v>
          </cell>
          <cell r="L90">
            <v>12729.01248</v>
          </cell>
        </row>
        <row r="91">
          <cell r="E91" t="str">
            <v>a - VËt liÖu :</v>
          </cell>
          <cell r="I91">
            <v>479236.0167461285</v>
          </cell>
        </row>
        <row r="92">
          <cell r="E92" t="str">
            <v>V÷a bª t«ng M200 ®¸ 1x2</v>
          </cell>
          <cell r="F92" t="str">
            <v>m3</v>
          </cell>
          <cell r="G92">
            <v>1.025</v>
          </cell>
          <cell r="H92">
            <v>458379.7386380952</v>
          </cell>
          <cell r="I92">
            <v>469839.23210404755</v>
          </cell>
          <cell r="J92">
            <v>469839.23210404755</v>
          </cell>
        </row>
        <row r="93">
          <cell r="E93" t="str">
            <v>VËt liÖu kh¸c</v>
          </cell>
          <cell r="F93" t="str">
            <v>%</v>
          </cell>
          <cell r="G93">
            <v>2</v>
          </cell>
          <cell r="H93">
            <v>469839.23210404755</v>
          </cell>
          <cell r="I93">
            <v>9396.784642080951</v>
          </cell>
          <cell r="J93">
            <v>9396.784642080951</v>
          </cell>
        </row>
        <row r="94">
          <cell r="E94" t="str">
            <v>b - Nh©n c«ng</v>
          </cell>
          <cell r="I94">
            <v>83930.3125</v>
          </cell>
        </row>
        <row r="95">
          <cell r="E95" t="str">
            <v>Nh©n c«ng bËc 4,0/7</v>
          </cell>
          <cell r="F95" t="str">
            <v>C«ng </v>
          </cell>
          <cell r="G95">
            <v>5.47</v>
          </cell>
          <cell r="H95">
            <v>15343.75</v>
          </cell>
          <cell r="I95">
            <v>83930.3125</v>
          </cell>
          <cell r="K95">
            <v>83930.3125</v>
          </cell>
        </row>
        <row r="96">
          <cell r="E96" t="str">
            <v>c- m¸y</v>
          </cell>
          <cell r="I96">
            <v>12729.01248</v>
          </cell>
        </row>
        <row r="97">
          <cell r="E97" t="str">
            <v>M¸y trén 250l</v>
          </cell>
          <cell r="F97" t="str">
            <v>Ca</v>
          </cell>
          <cell r="G97">
            <v>0.095</v>
          </cell>
          <cell r="H97">
            <v>96272</v>
          </cell>
          <cell r="I97">
            <v>9145.84</v>
          </cell>
          <cell r="L97">
            <v>9145.84</v>
          </cell>
        </row>
        <row r="98">
          <cell r="E98" t="str">
            <v>M¸y ®Çm dïi 1,5KW</v>
          </cell>
          <cell r="F98" t="str">
            <v>Ca</v>
          </cell>
          <cell r="G98">
            <v>0.089</v>
          </cell>
          <cell r="H98">
            <v>37456</v>
          </cell>
          <cell r="I98">
            <v>3333.584</v>
          </cell>
          <cell r="L98">
            <v>3333.584</v>
          </cell>
        </row>
        <row r="99">
          <cell r="E99" t="str">
            <v>M¸y kh¸c</v>
          </cell>
          <cell r="F99" t="str">
            <v>%</v>
          </cell>
          <cell r="G99">
            <v>2</v>
          </cell>
          <cell r="H99">
            <v>12479.423999999999</v>
          </cell>
          <cell r="I99">
            <v>249.58847999999998</v>
          </cell>
          <cell r="L99">
            <v>249.58847999999998</v>
          </cell>
        </row>
        <row r="100">
          <cell r="E100" t="str">
            <v>V¸n khu«n xµ mò</v>
          </cell>
          <cell r="F100" t="str">
            <v>100m2</v>
          </cell>
          <cell r="H100" t="str">
            <v/>
          </cell>
          <cell r="J100">
            <v>1989948.6242861901</v>
          </cell>
          <cell r="K100">
            <v>798642.1875</v>
          </cell>
          <cell r="L100">
            <v>0</v>
          </cell>
        </row>
        <row r="101">
          <cell r="E101" t="str">
            <v>a - VËt liÖu :</v>
          </cell>
          <cell r="I101">
            <v>1989948.6242861901</v>
          </cell>
        </row>
        <row r="102">
          <cell r="E102" t="str">
            <v>Gç v¸n</v>
          </cell>
          <cell r="F102" t="str">
            <v>m3</v>
          </cell>
          <cell r="G102">
            <v>0.825</v>
          </cell>
          <cell r="H102">
            <v>1269569.3733333333</v>
          </cell>
          <cell r="I102">
            <v>1047394.7329999999</v>
          </cell>
          <cell r="J102">
            <v>1047394.7329999999</v>
          </cell>
        </row>
        <row r="103">
          <cell r="E103" t="str">
            <v>Gç ®µ nÑp </v>
          </cell>
          <cell r="F103" t="str">
            <v>m3</v>
          </cell>
          <cell r="G103">
            <v>0.525</v>
          </cell>
          <cell r="H103">
            <v>1269569.3733333333</v>
          </cell>
          <cell r="I103">
            <v>666523.921</v>
          </cell>
          <cell r="J103">
            <v>666523.921</v>
          </cell>
        </row>
        <row r="104">
          <cell r="E104" t="str">
            <v>§inh</v>
          </cell>
          <cell r="F104" t="str">
            <v>kg</v>
          </cell>
          <cell r="G104">
            <v>9.1</v>
          </cell>
          <cell r="H104">
            <v>6190.47619047619</v>
          </cell>
          <cell r="I104">
            <v>56333.33333333333</v>
          </cell>
          <cell r="J104">
            <v>56333.33333333333</v>
          </cell>
        </row>
        <row r="105">
          <cell r="E105" t="str">
            <v>§inh ®Üa </v>
          </cell>
          <cell r="F105" t="str">
            <v>C¸i</v>
          </cell>
          <cell r="G105">
            <v>30.3</v>
          </cell>
          <cell r="H105">
            <v>2380.9523809523807</v>
          </cell>
          <cell r="I105">
            <v>72142.85714285714</v>
          </cell>
          <cell r="J105">
            <v>72142.85714285714</v>
          </cell>
        </row>
        <row r="106">
          <cell r="E106" t="str">
            <v>Bul«ng</v>
          </cell>
          <cell r="F106" t="str">
            <v>C¸i</v>
          </cell>
          <cell r="G106">
            <v>24.2</v>
          </cell>
          <cell r="H106">
            <v>5000</v>
          </cell>
          <cell r="I106">
            <v>121000</v>
          </cell>
          <cell r="J106">
            <v>121000</v>
          </cell>
        </row>
        <row r="107">
          <cell r="E107" t="str">
            <v>VËt liÖu kh¸c</v>
          </cell>
          <cell r="F107" t="str">
            <v>%</v>
          </cell>
          <cell r="G107">
            <v>1.5</v>
          </cell>
          <cell r="H107">
            <v>1770251.9873333331</v>
          </cell>
          <cell r="I107">
            <v>26553.779809999996</v>
          </cell>
          <cell r="J107">
            <v>26553.779809999996</v>
          </cell>
        </row>
        <row r="108">
          <cell r="E108" t="str">
            <v>b - Nh©n c«ng</v>
          </cell>
          <cell r="I108">
            <v>798642.1875</v>
          </cell>
        </row>
        <row r="109">
          <cell r="E109" t="str">
            <v>Nh©n c«ng bËc 4,0/7</v>
          </cell>
          <cell r="F109" t="str">
            <v>C«ng </v>
          </cell>
          <cell r="G109">
            <v>52.05</v>
          </cell>
          <cell r="H109">
            <v>15343.75</v>
          </cell>
          <cell r="I109">
            <v>798642.1875</v>
          </cell>
          <cell r="K109">
            <v>798642.1875</v>
          </cell>
        </row>
        <row r="110">
          <cell r="E110" t="str">
            <v>BT th©n t­êng ch¾n cao &lt;4m M200 </v>
          </cell>
          <cell r="F110" t="str">
            <v>m3</v>
          </cell>
          <cell r="H110" t="str">
            <v/>
          </cell>
          <cell r="J110">
            <v>504454.75410937134</v>
          </cell>
          <cell r="K110">
            <v>48070.2558</v>
          </cell>
          <cell r="L110">
            <v>15887.92</v>
          </cell>
        </row>
        <row r="111">
          <cell r="E111" t="str">
            <v>a - VËt liÖu :</v>
          </cell>
          <cell r="I111">
            <v>504454.75410937134</v>
          </cell>
        </row>
        <row r="112">
          <cell r="E112" t="str">
            <v>V÷a bª t«ng M200 ®¸ 2x4</v>
          </cell>
          <cell r="F112" t="str">
            <v>m3</v>
          </cell>
          <cell r="G112">
            <v>1.025</v>
          </cell>
          <cell r="H112">
            <v>439784.9235047618</v>
          </cell>
          <cell r="I112">
            <v>450779.54659238085</v>
          </cell>
          <cell r="J112">
            <v>450779.54659238085</v>
          </cell>
        </row>
        <row r="113">
          <cell r="E113" t="str">
            <v>gç v¸n cÇu c«ng t¸c</v>
          </cell>
          <cell r="F113" t="str">
            <v>m3</v>
          </cell>
          <cell r="G113">
            <v>0.02</v>
          </cell>
          <cell r="H113">
            <v>2132434.986666667</v>
          </cell>
          <cell r="I113">
            <v>42648.699733333335</v>
          </cell>
          <cell r="J113">
            <v>42648.699733333335</v>
          </cell>
        </row>
        <row r="114">
          <cell r="E114" t="str">
            <v>§inh</v>
          </cell>
          <cell r="F114" t="str">
            <v>kg</v>
          </cell>
          <cell r="G114">
            <v>0.048</v>
          </cell>
          <cell r="H114">
            <v>6190.47619047619</v>
          </cell>
          <cell r="I114">
            <v>297.1428571428571</v>
          </cell>
          <cell r="J114">
            <v>297.1428571428571</v>
          </cell>
        </row>
        <row r="115">
          <cell r="E115" t="str">
            <v>§inh ®Üa </v>
          </cell>
          <cell r="F115" t="str">
            <v>C¸i</v>
          </cell>
          <cell r="G115">
            <v>0.352</v>
          </cell>
          <cell r="H115">
            <v>2380.9523809523807</v>
          </cell>
          <cell r="I115">
            <v>838.095238095238</v>
          </cell>
          <cell r="J115">
            <v>838.095238095238</v>
          </cell>
        </row>
        <row r="116">
          <cell r="E116" t="str">
            <v>VËt liÖu kh¸c</v>
          </cell>
          <cell r="F116" t="str">
            <v>%</v>
          </cell>
          <cell r="G116">
            <v>2</v>
          </cell>
          <cell r="H116">
            <v>494563.48442095227</v>
          </cell>
          <cell r="I116">
            <v>9891.269688419045</v>
          </cell>
          <cell r="J116">
            <v>9891.269688419045</v>
          </cell>
        </row>
        <row r="117">
          <cell r="E117" t="str">
            <v>b - Nh©n c«ng</v>
          </cell>
          <cell r="I117">
            <v>48070.2558</v>
          </cell>
        </row>
        <row r="118">
          <cell r="E118" t="str">
            <v>Nh©n c«ng bËc 3,5/7</v>
          </cell>
          <cell r="F118" t="str">
            <v>C«ng </v>
          </cell>
          <cell r="G118">
            <v>3.29</v>
          </cell>
          <cell r="H118">
            <v>14611.02</v>
          </cell>
          <cell r="I118">
            <v>48070.2558</v>
          </cell>
          <cell r="K118">
            <v>48070.2558</v>
          </cell>
        </row>
        <row r="119">
          <cell r="E119" t="str">
            <v>c- m¸y</v>
          </cell>
          <cell r="I119">
            <v>15887.92</v>
          </cell>
        </row>
        <row r="120">
          <cell r="E120" t="str">
            <v>M¸y trén 250l</v>
          </cell>
          <cell r="F120" t="str">
            <v>Ca</v>
          </cell>
          <cell r="G120">
            <v>0.095</v>
          </cell>
          <cell r="H120">
            <v>96272</v>
          </cell>
          <cell r="I120">
            <v>9145.84</v>
          </cell>
          <cell r="L120">
            <v>9145.84</v>
          </cell>
        </row>
        <row r="121">
          <cell r="E121" t="str">
            <v>M¸y ®Çm dïi 1,5KW</v>
          </cell>
          <cell r="F121" t="str">
            <v>Ca</v>
          </cell>
          <cell r="G121">
            <v>0.18</v>
          </cell>
          <cell r="H121">
            <v>37456</v>
          </cell>
          <cell r="I121">
            <v>6742.08</v>
          </cell>
          <cell r="L121">
            <v>6742.08</v>
          </cell>
        </row>
        <row r="122">
          <cell r="E122" t="str">
            <v>BT th©n t­êng ch¾n cao &gt;4m M200 </v>
          </cell>
          <cell r="F122" t="str">
            <v>m3</v>
          </cell>
          <cell r="H122" t="str">
            <v/>
          </cell>
          <cell r="J122">
            <v>394376.62792527495</v>
          </cell>
          <cell r="K122">
            <v>57713.529</v>
          </cell>
          <cell r="L122">
            <v>21882.37</v>
          </cell>
        </row>
        <row r="123">
          <cell r="E123" t="str">
            <v>a - VËt liÖu :</v>
          </cell>
          <cell r="I123">
            <v>394376.62792527495</v>
          </cell>
        </row>
        <row r="124">
          <cell r="E124" t="str">
            <v>V÷a bª t«ng M200 ®¸ 2x4</v>
          </cell>
          <cell r="F124" t="str">
            <v>m3</v>
          </cell>
          <cell r="G124">
            <v>1.025</v>
          </cell>
          <cell r="H124">
            <v>334497.38052619045</v>
          </cell>
          <cell r="I124">
            <v>342859.8150393452</v>
          </cell>
          <cell r="J124">
            <v>342859.8150393452</v>
          </cell>
        </row>
        <row r="125">
          <cell r="E125" t="str">
            <v>gç v¸n cÇu c«ng t¸c</v>
          </cell>
          <cell r="F125" t="str">
            <v>m3</v>
          </cell>
          <cell r="G125">
            <v>0.02</v>
          </cell>
          <cell r="H125">
            <v>2132434.986666667</v>
          </cell>
          <cell r="I125">
            <v>42648.699733333335</v>
          </cell>
          <cell r="J125">
            <v>42648.699733333335</v>
          </cell>
        </row>
        <row r="126">
          <cell r="E126" t="str">
            <v>§inh</v>
          </cell>
          <cell r="F126" t="str">
            <v>kg</v>
          </cell>
          <cell r="G126">
            <v>0.048</v>
          </cell>
          <cell r="H126">
            <v>6190.47619047619</v>
          </cell>
          <cell r="I126">
            <v>297.1428571428571</v>
          </cell>
          <cell r="J126">
            <v>297.1428571428571</v>
          </cell>
        </row>
        <row r="127">
          <cell r="E127" t="str">
            <v>§inh ®Üa </v>
          </cell>
          <cell r="F127" t="str">
            <v>C¸i</v>
          </cell>
          <cell r="G127">
            <v>0.352</v>
          </cell>
          <cell r="H127">
            <v>2380.9523809523807</v>
          </cell>
          <cell r="I127">
            <v>838.095238095238</v>
          </cell>
          <cell r="J127">
            <v>838.095238095238</v>
          </cell>
        </row>
        <row r="128">
          <cell r="E128" t="str">
            <v>VËt liÖu kh¸c</v>
          </cell>
          <cell r="F128" t="str">
            <v>%</v>
          </cell>
          <cell r="G128">
            <v>2</v>
          </cell>
          <cell r="H128">
            <v>386643.7528679166</v>
          </cell>
          <cell r="I128">
            <v>7732.875057358332</v>
          </cell>
          <cell r="J128">
            <v>7732.875057358332</v>
          </cell>
        </row>
        <row r="129">
          <cell r="E129" t="str">
            <v>b - Nh©n c«ng</v>
          </cell>
          <cell r="I129">
            <v>57713.529</v>
          </cell>
        </row>
        <row r="130">
          <cell r="E130" t="str">
            <v>Nh©n c«ng bËc 3,5/7</v>
          </cell>
          <cell r="F130" t="str">
            <v>C«ng </v>
          </cell>
          <cell r="G130">
            <v>3.95</v>
          </cell>
          <cell r="H130">
            <v>14611.02</v>
          </cell>
          <cell r="I130">
            <v>57713.529</v>
          </cell>
          <cell r="K130">
            <v>57713.529</v>
          </cell>
        </row>
        <row r="131">
          <cell r="E131" t="str">
            <v>c- m¸y</v>
          </cell>
          <cell r="I131">
            <v>21882.37</v>
          </cell>
        </row>
        <row r="132">
          <cell r="E132" t="str">
            <v>M¸y trén 250l</v>
          </cell>
          <cell r="F132" t="str">
            <v>Ca</v>
          </cell>
          <cell r="G132">
            <v>0.095</v>
          </cell>
          <cell r="H132">
            <v>96272</v>
          </cell>
          <cell r="I132">
            <v>9145.84</v>
          </cell>
          <cell r="L132">
            <v>9145.84</v>
          </cell>
        </row>
        <row r="133">
          <cell r="E133" t="str">
            <v>M¸y ®Çm dïi 1,5KW</v>
          </cell>
          <cell r="F133" t="str">
            <v>Ca</v>
          </cell>
          <cell r="G133">
            <v>0.18</v>
          </cell>
          <cell r="H133">
            <v>37456</v>
          </cell>
          <cell r="I133">
            <v>6742.08</v>
          </cell>
          <cell r="L133">
            <v>6742.08</v>
          </cell>
        </row>
        <row r="134">
          <cell r="E134" t="str">
            <v>M¸y vËn th¨ng 0,8T</v>
          </cell>
          <cell r="F134" t="str">
            <v>Ca</v>
          </cell>
          <cell r="G134">
            <v>0.11</v>
          </cell>
          <cell r="H134">
            <v>54495</v>
          </cell>
          <cell r="I134">
            <v>5994.45</v>
          </cell>
          <cell r="L134">
            <v>5994.45</v>
          </cell>
        </row>
        <row r="135">
          <cell r="E135" t="str">
            <v>V¸n khu«n t­êng ch¾n </v>
          </cell>
          <cell r="F135" t="str">
            <v>100m2</v>
          </cell>
          <cell r="H135" t="str">
            <v/>
          </cell>
          <cell r="J135">
            <v>3001388.062391886</v>
          </cell>
          <cell r="K135">
            <v>800330</v>
          </cell>
          <cell r="L135">
            <v>0</v>
          </cell>
        </row>
        <row r="136">
          <cell r="E136" t="str">
            <v>a - VËt liÖu :</v>
          </cell>
          <cell r="I136">
            <v>3001388.062391886</v>
          </cell>
        </row>
        <row r="137">
          <cell r="E137" t="str">
            <v>Gç v¸n</v>
          </cell>
          <cell r="F137" t="str">
            <v>m3</v>
          </cell>
          <cell r="G137">
            <v>0.936</v>
          </cell>
          <cell r="H137">
            <v>1269569.3733333333</v>
          </cell>
          <cell r="I137">
            <v>1188316.93344</v>
          </cell>
          <cell r="J137">
            <v>1188316.93344</v>
          </cell>
        </row>
        <row r="138">
          <cell r="E138" t="str">
            <v>Gç ®µ nÑp </v>
          </cell>
          <cell r="F138" t="str">
            <v>m3</v>
          </cell>
          <cell r="G138">
            <v>0.28</v>
          </cell>
          <cell r="H138">
            <v>1269569.3733333333</v>
          </cell>
          <cell r="I138">
            <v>355479.42453333334</v>
          </cell>
          <cell r="J138">
            <v>355479.42453333334</v>
          </cell>
        </row>
        <row r="139">
          <cell r="E139" t="str">
            <v>Gç chèng</v>
          </cell>
          <cell r="F139" t="str">
            <v>m3</v>
          </cell>
          <cell r="G139">
            <v>0.556</v>
          </cell>
          <cell r="H139">
            <v>2132434.986666667</v>
          </cell>
          <cell r="I139">
            <v>1185633.8525866668</v>
          </cell>
          <cell r="J139">
            <v>1185633.8525866668</v>
          </cell>
        </row>
        <row r="140">
          <cell r="E140" t="str">
            <v>Bul«ng M16</v>
          </cell>
          <cell r="F140" t="str">
            <v>C¸i</v>
          </cell>
          <cell r="G140">
            <v>3.8</v>
          </cell>
          <cell r="H140">
            <v>2500</v>
          </cell>
          <cell r="I140">
            <v>9500</v>
          </cell>
          <cell r="J140">
            <v>9500</v>
          </cell>
        </row>
        <row r="141">
          <cell r="E141" t="str">
            <v>§inh</v>
          </cell>
          <cell r="F141" t="str">
            <v>kg</v>
          </cell>
          <cell r="G141">
            <v>6.8</v>
          </cell>
          <cell r="H141">
            <v>6190.47619047619</v>
          </cell>
          <cell r="I141">
            <v>42095.23809523809</v>
          </cell>
          <cell r="J141">
            <v>42095.23809523809</v>
          </cell>
        </row>
        <row r="142">
          <cell r="E142" t="str">
            <v>§inh ®Üa </v>
          </cell>
          <cell r="F142" t="str">
            <v>C¸i</v>
          </cell>
          <cell r="G142">
            <v>15.13</v>
          </cell>
          <cell r="H142">
            <v>2380.9523809523807</v>
          </cell>
          <cell r="I142">
            <v>36023.80952380952</v>
          </cell>
          <cell r="J142">
            <v>36023.80952380952</v>
          </cell>
        </row>
        <row r="143">
          <cell r="E143" t="str">
            <v>D©y thÐp d=3mm</v>
          </cell>
          <cell r="F143" t="str">
            <v>kg</v>
          </cell>
          <cell r="G143">
            <v>16.85</v>
          </cell>
          <cell r="H143">
            <v>4707.542476190476</v>
          </cell>
          <cell r="I143">
            <v>79322.09072380952</v>
          </cell>
          <cell r="J143">
            <v>79322.09072380952</v>
          </cell>
        </row>
        <row r="144">
          <cell r="E144" t="str">
            <v>T¨ng ®¬</v>
          </cell>
          <cell r="F144" t="str">
            <v>C¸i</v>
          </cell>
          <cell r="G144">
            <v>7.53</v>
          </cell>
          <cell r="H144">
            <v>10000</v>
          </cell>
          <cell r="I144">
            <v>75300</v>
          </cell>
          <cell r="J144">
            <v>75300</v>
          </cell>
        </row>
        <row r="145">
          <cell r="E145" t="str">
            <v>VËt liÖu kh¸c</v>
          </cell>
          <cell r="F145" t="str">
            <v>%</v>
          </cell>
          <cell r="G145">
            <v>1</v>
          </cell>
          <cell r="H145">
            <v>2971671.3489028574</v>
          </cell>
          <cell r="I145">
            <v>29716.713489028574</v>
          </cell>
          <cell r="J145">
            <v>29716.713489028574</v>
          </cell>
        </row>
        <row r="146">
          <cell r="E146" t="str">
            <v>b - Nh©n c«ng</v>
          </cell>
          <cell r="I146">
            <v>800330</v>
          </cell>
        </row>
        <row r="147">
          <cell r="E147" t="str">
            <v>Nh©n c«ng bËc 4,0/7</v>
          </cell>
          <cell r="F147" t="str">
            <v>C«ng </v>
          </cell>
          <cell r="G147">
            <v>52.16</v>
          </cell>
          <cell r="H147">
            <v>15343.75</v>
          </cell>
          <cell r="I147">
            <v>800330</v>
          </cell>
          <cell r="K147">
            <v>800330</v>
          </cell>
        </row>
        <row r="148">
          <cell r="E148" t="str">
            <v>BT mãng t­êng ch¾n M200</v>
          </cell>
          <cell r="F148" t="str">
            <v>m3</v>
          </cell>
          <cell r="H148" t="str">
            <v/>
          </cell>
          <cell r="J148">
            <v>489806.59401106654</v>
          </cell>
          <cell r="K148">
            <v>33446.654800000004</v>
          </cell>
          <cell r="L148">
            <v>12479.423999999999</v>
          </cell>
        </row>
        <row r="149">
          <cell r="E149" t="str">
            <v>a - VËt liÖu :</v>
          </cell>
          <cell r="I149">
            <v>489806.59401106654</v>
          </cell>
        </row>
        <row r="150">
          <cell r="E150" t="str">
            <v>V÷a bª t«ng M200 ®¸ 2x4</v>
          </cell>
          <cell r="F150" t="str">
            <v>m3</v>
          </cell>
          <cell r="G150">
            <v>1.025</v>
          </cell>
          <cell r="H150">
            <v>439784.9235047618</v>
          </cell>
          <cell r="I150">
            <v>450779.54659238085</v>
          </cell>
          <cell r="J150">
            <v>450779.54659238085</v>
          </cell>
        </row>
        <row r="151">
          <cell r="E151" t="str">
            <v>gç v¸n cÇu c«ng t¸c</v>
          </cell>
          <cell r="F151" t="str">
            <v>m3</v>
          </cell>
          <cell r="G151">
            <v>0.015</v>
          </cell>
          <cell r="H151">
            <v>2132434.986666667</v>
          </cell>
          <cell r="I151">
            <v>31986.5248</v>
          </cell>
          <cell r="J151">
            <v>31986.5248</v>
          </cell>
        </row>
        <row r="152">
          <cell r="E152" t="str">
            <v>§inh</v>
          </cell>
          <cell r="F152" t="str">
            <v>kg</v>
          </cell>
          <cell r="G152">
            <v>0.122</v>
          </cell>
          <cell r="H152">
            <v>6190.47619047619</v>
          </cell>
          <cell r="I152">
            <v>755.2380952380952</v>
          </cell>
          <cell r="J152">
            <v>755.2380952380952</v>
          </cell>
        </row>
        <row r="153">
          <cell r="E153" t="str">
            <v>§inh ®Üa </v>
          </cell>
          <cell r="F153" t="str">
            <v>C¸i</v>
          </cell>
          <cell r="G153">
            <v>0.603</v>
          </cell>
          <cell r="H153">
            <v>2380.9523809523807</v>
          </cell>
          <cell r="I153">
            <v>1435.7142857142856</v>
          </cell>
          <cell r="J153">
            <v>1435.7142857142856</v>
          </cell>
        </row>
        <row r="154">
          <cell r="E154" t="str">
            <v>VËt liÖu kh¸c</v>
          </cell>
          <cell r="F154" t="str">
            <v>%</v>
          </cell>
          <cell r="G154">
            <v>1</v>
          </cell>
          <cell r="H154">
            <v>484957.02377333323</v>
          </cell>
          <cell r="I154">
            <v>4849.570237733333</v>
          </cell>
          <cell r="J154">
            <v>4849.570237733333</v>
          </cell>
        </row>
        <row r="155">
          <cell r="E155" t="str">
            <v>b - Nh©n c«ng</v>
          </cell>
          <cell r="I155">
            <v>33446.654800000004</v>
          </cell>
        </row>
        <row r="156">
          <cell r="E156" t="str">
            <v>Nh©n c«ng bËc 3,0/7</v>
          </cell>
          <cell r="F156" t="str">
            <v>C«ng </v>
          </cell>
          <cell r="G156">
            <v>2.41</v>
          </cell>
          <cell r="H156">
            <v>13878.28</v>
          </cell>
          <cell r="I156">
            <v>33446.654800000004</v>
          </cell>
          <cell r="K156">
            <v>33446.654800000004</v>
          </cell>
        </row>
        <row r="157">
          <cell r="E157" t="str">
            <v>c- m¸y</v>
          </cell>
          <cell r="I157">
            <v>12479.423999999999</v>
          </cell>
        </row>
        <row r="158">
          <cell r="E158" t="str">
            <v>M¸y trén 250l</v>
          </cell>
          <cell r="F158" t="str">
            <v>Ca</v>
          </cell>
          <cell r="G158">
            <v>0.095</v>
          </cell>
          <cell r="H158">
            <v>96272</v>
          </cell>
          <cell r="I158">
            <v>9145.84</v>
          </cell>
          <cell r="L158">
            <v>9145.84</v>
          </cell>
        </row>
        <row r="159">
          <cell r="E159" t="str">
            <v>M¸y ®Çm dïi 1,5KW</v>
          </cell>
          <cell r="F159" t="str">
            <v>Ca</v>
          </cell>
          <cell r="G159">
            <v>0.089</v>
          </cell>
          <cell r="H159">
            <v>37456</v>
          </cell>
          <cell r="I159">
            <v>3333.584</v>
          </cell>
          <cell r="L159">
            <v>3333.584</v>
          </cell>
        </row>
        <row r="160">
          <cell r="E160" t="str">
            <v>V¸n khu«n mãng t­êng ch¾n </v>
          </cell>
          <cell r="F160" t="str">
            <v>100m2</v>
          </cell>
          <cell r="H160" t="str">
            <v/>
          </cell>
          <cell r="J160">
            <v>2190073.9683154384</v>
          </cell>
          <cell r="K160">
            <v>198855.9822</v>
          </cell>
          <cell r="L160">
            <v>0</v>
          </cell>
        </row>
        <row r="161">
          <cell r="E161" t="str">
            <v>a - VËt liÖu :</v>
          </cell>
          <cell r="I161">
            <v>2190073.9683154384</v>
          </cell>
        </row>
        <row r="162">
          <cell r="E162" t="str">
            <v>Gç v¸n</v>
          </cell>
          <cell r="F162" t="str">
            <v>m3</v>
          </cell>
          <cell r="G162">
            <v>0.792</v>
          </cell>
          <cell r="H162">
            <v>1269569.3733333333</v>
          </cell>
          <cell r="I162">
            <v>1005498.94368</v>
          </cell>
          <cell r="J162">
            <v>1005498.94368</v>
          </cell>
        </row>
        <row r="163">
          <cell r="E163" t="str">
            <v>Gç ®µ nÑp </v>
          </cell>
          <cell r="F163" t="str">
            <v>m3</v>
          </cell>
          <cell r="G163">
            <v>0.0865</v>
          </cell>
          <cell r="H163">
            <v>1269569.3733333333</v>
          </cell>
          <cell r="I163">
            <v>109817.75079333333</v>
          </cell>
          <cell r="J163">
            <v>109817.75079333333</v>
          </cell>
        </row>
        <row r="164">
          <cell r="E164" t="str">
            <v>Gç chèng</v>
          </cell>
          <cell r="F164" t="str">
            <v>m3</v>
          </cell>
          <cell r="G164">
            <v>0.459</v>
          </cell>
          <cell r="H164">
            <v>2132434.986666667</v>
          </cell>
          <cell r="I164">
            <v>978787.6588800001</v>
          </cell>
          <cell r="J164">
            <v>978787.6588800001</v>
          </cell>
        </row>
        <row r="165">
          <cell r="E165" t="str">
            <v>§inh</v>
          </cell>
          <cell r="F165" t="str">
            <v>kg</v>
          </cell>
          <cell r="G165">
            <v>12</v>
          </cell>
          <cell r="H165">
            <v>6190.47619047619</v>
          </cell>
          <cell r="I165">
            <v>74285.71428571428</v>
          </cell>
          <cell r="J165">
            <v>74285.71428571428</v>
          </cell>
        </row>
        <row r="166">
          <cell r="E166" t="str">
            <v>VËt liÖu kh¸c</v>
          </cell>
          <cell r="F166" t="str">
            <v>%</v>
          </cell>
          <cell r="G166">
            <v>1</v>
          </cell>
          <cell r="H166">
            <v>2168390.0676390477</v>
          </cell>
          <cell r="I166">
            <v>21683.900676390476</v>
          </cell>
          <cell r="J166">
            <v>21683.900676390476</v>
          </cell>
        </row>
        <row r="167">
          <cell r="E167" t="str">
            <v>b - Nh©n c«ng</v>
          </cell>
          <cell r="I167">
            <v>198855.9822</v>
          </cell>
        </row>
        <row r="168">
          <cell r="E168" t="str">
            <v>Nh©n c«ng bËc 3,5/7</v>
          </cell>
          <cell r="F168" t="str">
            <v>C«ng </v>
          </cell>
          <cell r="G168">
            <v>13.61</v>
          </cell>
          <cell r="H168">
            <v>14611.02</v>
          </cell>
          <cell r="I168">
            <v>198855.9822</v>
          </cell>
          <cell r="K168">
            <v>198855.9822</v>
          </cell>
        </row>
        <row r="169">
          <cell r="E169" t="str">
            <v>§¸ héc x©y th©n t­êng ch¾n M100</v>
          </cell>
          <cell r="F169" t="str">
            <v>m3</v>
          </cell>
          <cell r="H169" t="str">
            <v/>
          </cell>
          <cell r="J169">
            <v>315160.4795192329</v>
          </cell>
          <cell r="K169">
            <v>37111.9908</v>
          </cell>
        </row>
        <row r="170">
          <cell r="E170" t="str">
            <v>a. VËt liÖu</v>
          </cell>
          <cell r="I170">
            <v>315160.4795192329</v>
          </cell>
        </row>
        <row r="171">
          <cell r="E171" t="str">
            <v>§¸ héc </v>
          </cell>
          <cell r="F171" t="str">
            <v>m3</v>
          </cell>
          <cell r="G171">
            <v>1.2</v>
          </cell>
          <cell r="H171">
            <v>94158.85952380951</v>
          </cell>
          <cell r="I171">
            <v>112990.63142857142</v>
          </cell>
          <cell r="J171">
            <v>112990.63142857142</v>
          </cell>
        </row>
        <row r="172">
          <cell r="E172" t="str">
            <v>§¸ d¨m 4x6</v>
          </cell>
          <cell r="F172" t="str">
            <v>m3</v>
          </cell>
          <cell r="G172">
            <v>0.057</v>
          </cell>
          <cell r="H172">
            <v>90881.06428571427</v>
          </cell>
          <cell r="I172">
            <v>5180.220664285714</v>
          </cell>
          <cell r="J172">
            <v>5180.220664285714</v>
          </cell>
        </row>
        <row r="173">
          <cell r="E173" t="str">
            <v>V÷a XM M100</v>
          </cell>
          <cell r="F173" t="str">
            <v>m3</v>
          </cell>
          <cell r="G173">
            <v>0.42</v>
          </cell>
          <cell r="H173">
            <v>417707.53178285714</v>
          </cell>
          <cell r="I173">
            <v>175437.16334879998</v>
          </cell>
          <cell r="J173">
            <v>175437.16334879998</v>
          </cell>
        </row>
        <row r="174">
          <cell r="E174" t="str">
            <v>C©y chèng</v>
          </cell>
          <cell r="F174" t="str">
            <v>C©y</v>
          </cell>
          <cell r="G174">
            <v>1.16</v>
          </cell>
          <cell r="H174">
            <v>8000</v>
          </cell>
          <cell r="I174">
            <v>9280</v>
          </cell>
          <cell r="J174">
            <v>9280</v>
          </cell>
        </row>
        <row r="175">
          <cell r="E175" t="str">
            <v>Gç v¸n</v>
          </cell>
          <cell r="F175" t="str">
            <v>m3</v>
          </cell>
          <cell r="G175">
            <v>0.008</v>
          </cell>
          <cell r="H175">
            <v>1269569.3733333333</v>
          </cell>
          <cell r="I175">
            <v>10156.554986666666</v>
          </cell>
          <cell r="J175">
            <v>10156.554986666666</v>
          </cell>
        </row>
        <row r="176">
          <cell r="E176" t="str">
            <v>D©y buéc</v>
          </cell>
          <cell r="F176" t="str">
            <v>kg</v>
          </cell>
          <cell r="G176">
            <v>0.35</v>
          </cell>
          <cell r="H176">
            <v>6045.454545454545</v>
          </cell>
          <cell r="I176">
            <v>2115.9090909090905</v>
          </cell>
          <cell r="J176">
            <v>2115.9090909090905</v>
          </cell>
        </row>
        <row r="177">
          <cell r="E177" t="str">
            <v>b. Nh©n c«ng</v>
          </cell>
          <cell r="I177">
            <v>37111.9908</v>
          </cell>
        </row>
        <row r="178">
          <cell r="E178" t="str">
            <v>Nh©n c«ng bËc 3,5/7</v>
          </cell>
          <cell r="F178" t="str">
            <v>C«ng </v>
          </cell>
          <cell r="G178">
            <v>2.54</v>
          </cell>
          <cell r="H178">
            <v>14611.02</v>
          </cell>
          <cell r="I178">
            <v>37111.9908</v>
          </cell>
          <cell r="K178">
            <v>37111.9908</v>
          </cell>
        </row>
        <row r="179">
          <cell r="E179" t="str">
            <v>L¾p ®Æt c¸c cÊu kiÖn t­êng hé lan</v>
          </cell>
          <cell r="F179" t="str">
            <v>TÊn</v>
          </cell>
          <cell r="J179">
            <v>0</v>
          </cell>
          <cell r="K179">
            <v>170364.4932</v>
          </cell>
          <cell r="L179">
            <v>0</v>
          </cell>
        </row>
        <row r="180">
          <cell r="E180" t="str">
            <v>b - Nh©n c«ng</v>
          </cell>
          <cell r="I180">
            <v>170364.4932</v>
          </cell>
        </row>
        <row r="181">
          <cell r="E181" t="str">
            <v>Nh©n c«ng bËc 3,5/7</v>
          </cell>
          <cell r="F181" t="str">
            <v>C«ng </v>
          </cell>
          <cell r="G181">
            <v>11.66</v>
          </cell>
          <cell r="H181">
            <v>14611.02</v>
          </cell>
          <cell r="I181">
            <v>170364.4932</v>
          </cell>
          <cell r="K181">
            <v>170364.4932</v>
          </cell>
        </row>
        <row r="182">
          <cell r="E182" t="str">
            <v>§¸ héc x©y mãng M100</v>
          </cell>
          <cell r="F182" t="str">
            <v>m3</v>
          </cell>
          <cell r="H182" t="str">
            <v/>
          </cell>
          <cell r="J182">
            <v>293608.0154416571</v>
          </cell>
          <cell r="K182">
            <v>26884.276800000003</v>
          </cell>
        </row>
        <row r="183">
          <cell r="E183" t="str">
            <v>a. VËt liÖu</v>
          </cell>
          <cell r="I183">
            <v>293608.0154416571</v>
          </cell>
        </row>
        <row r="184">
          <cell r="E184" t="str">
            <v>§¸ héc </v>
          </cell>
          <cell r="F184" t="str">
            <v>m3</v>
          </cell>
          <cell r="G184">
            <v>1.2</v>
          </cell>
          <cell r="H184">
            <v>94158.85952380951</v>
          </cell>
          <cell r="I184">
            <v>112990.63142857142</v>
          </cell>
          <cell r="J184">
            <v>112990.63142857142</v>
          </cell>
        </row>
        <row r="185">
          <cell r="E185" t="str">
            <v>§¸ d¨m 4x6</v>
          </cell>
          <cell r="F185" t="str">
            <v>m3</v>
          </cell>
          <cell r="G185">
            <v>0.057</v>
          </cell>
          <cell r="H185">
            <v>90881.06428571427</v>
          </cell>
          <cell r="I185">
            <v>5180.220664285714</v>
          </cell>
          <cell r="J185">
            <v>5180.220664285714</v>
          </cell>
        </row>
        <row r="186">
          <cell r="E186" t="str">
            <v>V÷a XM M100</v>
          </cell>
          <cell r="F186" t="str">
            <v>m3</v>
          </cell>
          <cell r="G186">
            <v>0.42</v>
          </cell>
          <cell r="H186">
            <v>417707.53178285714</v>
          </cell>
          <cell r="I186">
            <v>175437.16334879998</v>
          </cell>
          <cell r="J186">
            <v>175437.16334879998</v>
          </cell>
        </row>
        <row r="187">
          <cell r="E187" t="str">
            <v>b. Nh©n c«ng</v>
          </cell>
          <cell r="I187">
            <v>26884.276800000003</v>
          </cell>
        </row>
        <row r="188">
          <cell r="E188" t="str">
            <v>Nh©n c«ng bËc 3,5/7</v>
          </cell>
          <cell r="F188" t="str">
            <v>C«ng </v>
          </cell>
          <cell r="G188">
            <v>1.84</v>
          </cell>
          <cell r="H188">
            <v>14611.02</v>
          </cell>
          <cell r="I188">
            <v>26884.276800000003</v>
          </cell>
          <cell r="K188">
            <v>26884.276800000003</v>
          </cell>
        </row>
        <row r="189">
          <cell r="E189" t="str">
            <v>§¸ héc x©y tø nãn ®Çu kÌ</v>
          </cell>
          <cell r="F189" t="str">
            <v>m3</v>
          </cell>
          <cell r="H189" t="str">
            <v/>
          </cell>
          <cell r="J189">
            <v>293608.0154416571</v>
          </cell>
          <cell r="K189">
            <v>26884.276800000003</v>
          </cell>
        </row>
        <row r="190">
          <cell r="E190" t="str">
            <v>a. VËt liÖu</v>
          </cell>
          <cell r="I190">
            <v>293608.0154416571</v>
          </cell>
        </row>
        <row r="191">
          <cell r="E191" t="str">
            <v>§¸ héc </v>
          </cell>
          <cell r="F191" t="str">
            <v>m3</v>
          </cell>
          <cell r="G191">
            <v>1.2</v>
          </cell>
          <cell r="H191">
            <v>94158.85952380951</v>
          </cell>
          <cell r="I191">
            <v>112990.63142857142</v>
          </cell>
          <cell r="J191">
            <v>112990.63142857142</v>
          </cell>
        </row>
        <row r="192">
          <cell r="E192" t="str">
            <v>§¸ d¨m 4x6</v>
          </cell>
          <cell r="F192" t="str">
            <v>m3</v>
          </cell>
          <cell r="G192">
            <v>0.057</v>
          </cell>
          <cell r="H192">
            <v>90881.06428571427</v>
          </cell>
          <cell r="I192">
            <v>5180.220664285714</v>
          </cell>
          <cell r="J192">
            <v>5180.220664285714</v>
          </cell>
        </row>
        <row r="193">
          <cell r="E193" t="str">
            <v>V÷a XM M100</v>
          </cell>
          <cell r="F193" t="str">
            <v>m3</v>
          </cell>
          <cell r="G193">
            <v>0.42</v>
          </cell>
          <cell r="H193">
            <v>417707.53178285714</v>
          </cell>
          <cell r="I193">
            <v>175437.16334879998</v>
          </cell>
          <cell r="J193">
            <v>175437.16334879998</v>
          </cell>
        </row>
        <row r="194">
          <cell r="E194" t="str">
            <v>b. Nh©n c«ng</v>
          </cell>
          <cell r="I194">
            <v>26884.276800000003</v>
          </cell>
        </row>
        <row r="195">
          <cell r="E195" t="str">
            <v>Nh©n c«ng bËc 3,5/7</v>
          </cell>
          <cell r="F195" t="str">
            <v>C«ng </v>
          </cell>
          <cell r="G195">
            <v>1.84</v>
          </cell>
          <cell r="H195">
            <v>14611.02</v>
          </cell>
          <cell r="I195">
            <v>26884.276800000003</v>
          </cell>
          <cell r="K195">
            <v>26884.276800000003</v>
          </cell>
        </row>
        <row r="196">
          <cell r="E196" t="str">
            <v>§¸ héc gia cè taluy M100</v>
          </cell>
          <cell r="F196" t="str">
            <v>m3</v>
          </cell>
          <cell r="H196" t="str">
            <v/>
          </cell>
          <cell r="J196">
            <v>293608.0154416571</v>
          </cell>
          <cell r="K196">
            <v>30390.9216</v>
          </cell>
        </row>
        <row r="197">
          <cell r="E197" t="str">
            <v>a. VËt liÖu</v>
          </cell>
          <cell r="I197">
            <v>293608.0154416571</v>
          </cell>
        </row>
        <row r="198">
          <cell r="E198" t="str">
            <v>§¸ héc </v>
          </cell>
          <cell r="F198" t="str">
            <v>m3</v>
          </cell>
          <cell r="G198">
            <v>1.2</v>
          </cell>
          <cell r="H198">
            <v>94158.85952380951</v>
          </cell>
          <cell r="I198">
            <v>112990.63142857142</v>
          </cell>
          <cell r="J198">
            <v>112990.63142857142</v>
          </cell>
        </row>
        <row r="199">
          <cell r="E199" t="str">
            <v>§¸ d¨m 4x6</v>
          </cell>
          <cell r="F199" t="str">
            <v>m3</v>
          </cell>
          <cell r="G199">
            <v>0.057</v>
          </cell>
          <cell r="H199">
            <v>90881.06428571427</v>
          </cell>
          <cell r="I199">
            <v>5180.220664285714</v>
          </cell>
          <cell r="J199">
            <v>5180.220664285714</v>
          </cell>
        </row>
        <row r="200">
          <cell r="E200" t="str">
            <v>V÷a XM M100</v>
          </cell>
          <cell r="F200" t="str">
            <v>m3</v>
          </cell>
          <cell r="G200">
            <v>0.42</v>
          </cell>
          <cell r="H200">
            <v>417707.53178285714</v>
          </cell>
          <cell r="I200">
            <v>175437.16334879998</v>
          </cell>
          <cell r="J200">
            <v>175437.16334879998</v>
          </cell>
        </row>
        <row r="201">
          <cell r="E201" t="str">
            <v>b. Nh©n c«ng</v>
          </cell>
          <cell r="I201">
            <v>30390.9216</v>
          </cell>
        </row>
        <row r="202">
          <cell r="E202" t="str">
            <v>Nh©n c«ng bËc 3,5/7</v>
          </cell>
          <cell r="F202" t="str">
            <v>C«ng </v>
          </cell>
          <cell r="G202">
            <v>2.08</v>
          </cell>
          <cell r="H202">
            <v>14611.02</v>
          </cell>
          <cell r="I202">
            <v>30390.9216</v>
          </cell>
          <cell r="K202">
            <v>30390.9216</v>
          </cell>
        </row>
        <row r="203">
          <cell r="E203" t="str">
            <v>§¸ héc x©y miÕt m¹ch</v>
          </cell>
          <cell r="F203" t="str">
            <v>m3</v>
          </cell>
          <cell r="H203" t="str">
            <v/>
          </cell>
          <cell r="J203">
            <v>146520.78097945143</v>
          </cell>
          <cell r="K203">
            <v>25569.285</v>
          </cell>
        </row>
        <row r="204">
          <cell r="E204" t="str">
            <v>a. VËt liÖu</v>
          </cell>
          <cell r="I204">
            <v>146520.78097945143</v>
          </cell>
        </row>
        <row r="205">
          <cell r="E205" t="str">
            <v>§¸ héc </v>
          </cell>
          <cell r="F205" t="str">
            <v>m3</v>
          </cell>
          <cell r="G205">
            <v>1.2</v>
          </cell>
          <cell r="H205">
            <v>94158.85952380951</v>
          </cell>
          <cell r="I205">
            <v>112990.63142857142</v>
          </cell>
          <cell r="J205">
            <v>112990.63142857142</v>
          </cell>
        </row>
        <row r="206">
          <cell r="E206" t="str">
            <v>§¸ d¨m 4x6</v>
          </cell>
          <cell r="F206" t="str">
            <v>m3</v>
          </cell>
          <cell r="G206">
            <v>0.061</v>
          </cell>
          <cell r="H206">
            <v>90881.06428571427</v>
          </cell>
          <cell r="I206">
            <v>5543.74492142857</v>
          </cell>
          <cell r="J206">
            <v>5543.74492142857</v>
          </cell>
        </row>
        <row r="207">
          <cell r="E207" t="str">
            <v>V÷a XM M100</v>
          </cell>
          <cell r="F207" t="str">
            <v>m3</v>
          </cell>
          <cell r="G207">
            <v>0.067</v>
          </cell>
          <cell r="H207">
            <v>417707.53178285714</v>
          </cell>
          <cell r="I207">
            <v>27986.40462945143</v>
          </cell>
          <cell r="J207">
            <v>27986.40462945143</v>
          </cell>
        </row>
        <row r="208">
          <cell r="E208" t="str">
            <v>b. Nh©n c«ng</v>
          </cell>
          <cell r="I208">
            <v>25569.285</v>
          </cell>
        </row>
        <row r="209">
          <cell r="E209" t="str">
            <v>Nh©n c«ng bËc 3,5/7</v>
          </cell>
          <cell r="F209" t="str">
            <v>C«ng </v>
          </cell>
          <cell r="G209">
            <v>1.75</v>
          </cell>
          <cell r="H209">
            <v>14611.02</v>
          </cell>
          <cell r="I209">
            <v>25569.285</v>
          </cell>
          <cell r="K209">
            <v>25569.285</v>
          </cell>
        </row>
        <row r="210">
          <cell r="E210" t="str">
            <v>§¸ héc xÕp khan</v>
          </cell>
          <cell r="F210" t="str">
            <v>m3</v>
          </cell>
          <cell r="H210" t="str">
            <v/>
          </cell>
          <cell r="J210">
            <v>118534.37634999999</v>
          </cell>
          <cell r="K210">
            <v>17533.224</v>
          </cell>
        </row>
        <row r="211">
          <cell r="E211" t="str">
            <v>a. VËt liÖu</v>
          </cell>
          <cell r="I211">
            <v>118534.37634999999</v>
          </cell>
        </row>
        <row r="212">
          <cell r="E212" t="str">
            <v>§¸ héc </v>
          </cell>
          <cell r="F212" t="str">
            <v>m3</v>
          </cell>
          <cell r="G212">
            <v>1.2</v>
          </cell>
          <cell r="H212">
            <v>94158.85952380951</v>
          </cell>
          <cell r="I212">
            <v>112990.63142857142</v>
          </cell>
          <cell r="J212">
            <v>112990.63142857142</v>
          </cell>
        </row>
        <row r="213">
          <cell r="E213" t="str">
            <v>§¸ d¨m 4x6</v>
          </cell>
          <cell r="F213" t="str">
            <v>m3</v>
          </cell>
          <cell r="G213">
            <v>0.061</v>
          </cell>
          <cell r="H213">
            <v>90881.06428571427</v>
          </cell>
          <cell r="I213">
            <v>5543.74492142857</v>
          </cell>
          <cell r="J213">
            <v>5543.74492142857</v>
          </cell>
        </row>
        <row r="214">
          <cell r="E214" t="str">
            <v>b. Nh©n c«ng</v>
          </cell>
          <cell r="I214">
            <v>17533.224</v>
          </cell>
        </row>
        <row r="215">
          <cell r="E215" t="str">
            <v>Nh©n c«ng bËc 3,5/7</v>
          </cell>
          <cell r="F215" t="str">
            <v>C«ng </v>
          </cell>
          <cell r="G215">
            <v>1.2</v>
          </cell>
          <cell r="H215">
            <v>14611.02</v>
          </cell>
          <cell r="I215">
            <v>17533.224</v>
          </cell>
          <cell r="K215">
            <v>17533.224</v>
          </cell>
        </row>
        <row r="216">
          <cell r="E216" t="str">
            <v>§¾p ®Êt sÐt luyÖn dÎo</v>
          </cell>
          <cell r="F216" t="str">
            <v>m3</v>
          </cell>
          <cell r="J216">
            <v>10900</v>
          </cell>
          <cell r="K216">
            <v>16653.936</v>
          </cell>
        </row>
        <row r="217">
          <cell r="E217" t="str">
            <v>a - VËt liÖu :</v>
          </cell>
          <cell r="I217">
            <v>10900</v>
          </cell>
        </row>
        <row r="218">
          <cell r="E218" t="str">
            <v>§Êt sÐt dÎo</v>
          </cell>
          <cell r="F218" t="str">
            <v>m3</v>
          </cell>
          <cell r="G218">
            <v>1.09</v>
          </cell>
          <cell r="H218">
            <v>10000</v>
          </cell>
          <cell r="I218">
            <v>10900</v>
          </cell>
          <cell r="J218">
            <v>10900</v>
          </cell>
        </row>
        <row r="219">
          <cell r="E219" t="str">
            <v>b - Nh©n c«ng</v>
          </cell>
          <cell r="I219">
            <v>16653.936</v>
          </cell>
        </row>
        <row r="220">
          <cell r="E220" t="str">
            <v>Nh©n c«ng bËc 3,0/7</v>
          </cell>
          <cell r="F220" t="str">
            <v>C«ng </v>
          </cell>
          <cell r="G220">
            <v>1.2</v>
          </cell>
          <cell r="H220">
            <v>13878.28</v>
          </cell>
          <cell r="I220">
            <v>16653.936</v>
          </cell>
          <cell r="K220">
            <v>16653.936</v>
          </cell>
        </row>
        <row r="221">
          <cell r="E221" t="str">
            <v>Bªt«ng mãng M150 ®¸ 4x6</v>
          </cell>
          <cell r="F221" t="str">
            <v>m3</v>
          </cell>
          <cell r="H221" t="str">
            <v/>
          </cell>
          <cell r="J221">
            <v>346288.41318973864</v>
          </cell>
          <cell r="K221">
            <v>22760.3792</v>
          </cell>
          <cell r="L221">
            <v>12479.423999999999</v>
          </cell>
        </row>
        <row r="222">
          <cell r="E222" t="str">
            <v>a - VËt liÖu :</v>
          </cell>
          <cell r="I222">
            <v>346288.41318973864</v>
          </cell>
        </row>
        <row r="223">
          <cell r="E223" t="str">
            <v>V÷a M150 ®¸ 4x6</v>
          </cell>
          <cell r="F223" t="str">
            <v>m3</v>
          </cell>
          <cell r="G223">
            <v>1.025</v>
          </cell>
          <cell r="H223">
            <v>334497.38052619045</v>
          </cell>
          <cell r="I223">
            <v>342859.8150393452</v>
          </cell>
          <cell r="J223">
            <v>342859.8150393452</v>
          </cell>
        </row>
        <row r="224">
          <cell r="E224" t="str">
            <v>VËt liÖu kh¸c</v>
          </cell>
          <cell r="F224" t="str">
            <v>%</v>
          </cell>
          <cell r="G224">
            <v>1</v>
          </cell>
          <cell r="H224">
            <v>342859.8150393452</v>
          </cell>
          <cell r="I224">
            <v>3428.5981503934518</v>
          </cell>
          <cell r="J224">
            <v>3428.5981503934518</v>
          </cell>
        </row>
        <row r="225">
          <cell r="E225" t="str">
            <v>b - Nh©n c«ng</v>
          </cell>
          <cell r="I225">
            <v>22760.3792</v>
          </cell>
        </row>
        <row r="226">
          <cell r="E226" t="str">
            <v>Nh©n c«ng bËc 3,0/7</v>
          </cell>
          <cell r="F226" t="str">
            <v>C«ng </v>
          </cell>
          <cell r="G226">
            <v>1.64</v>
          </cell>
          <cell r="H226">
            <v>13878.28</v>
          </cell>
          <cell r="I226">
            <v>22760.3792</v>
          </cell>
          <cell r="K226">
            <v>22760.3792</v>
          </cell>
        </row>
        <row r="227">
          <cell r="E227" t="str">
            <v>c- m¸y</v>
          </cell>
          <cell r="I227">
            <v>12479.423999999999</v>
          </cell>
        </row>
        <row r="228">
          <cell r="E228" t="str">
            <v>M¸y trén 250l</v>
          </cell>
          <cell r="F228" t="str">
            <v>Ca</v>
          </cell>
          <cell r="G228">
            <v>0.095</v>
          </cell>
          <cell r="H228">
            <v>96272</v>
          </cell>
          <cell r="I228">
            <v>9145.84</v>
          </cell>
          <cell r="L228">
            <v>9145.84</v>
          </cell>
        </row>
        <row r="229">
          <cell r="E229" t="str">
            <v>M¸y ®Çm dïi 1,5KW</v>
          </cell>
          <cell r="F229" t="str">
            <v>Ca</v>
          </cell>
          <cell r="G229">
            <v>0.089</v>
          </cell>
          <cell r="H229">
            <v>37456</v>
          </cell>
          <cell r="I229">
            <v>3333.584</v>
          </cell>
          <cell r="L229">
            <v>3333.584</v>
          </cell>
        </row>
        <row r="230">
          <cell r="E230" t="str">
            <v>ThÐp neo F16,L=35cm</v>
          </cell>
          <cell r="F230" t="str">
            <v>TÊn</v>
          </cell>
          <cell r="H230" t="str">
            <v/>
          </cell>
          <cell r="J230">
            <v>4542919.6</v>
          </cell>
          <cell r="K230">
            <v>170364.4932</v>
          </cell>
          <cell r="L230">
            <v>0</v>
          </cell>
        </row>
        <row r="231">
          <cell r="E231" t="str">
            <v>a - VËt liÖu :</v>
          </cell>
          <cell r="I231">
            <v>4542919.6</v>
          </cell>
        </row>
        <row r="232">
          <cell r="E232" t="str">
            <v>ThÐp trßn d=16mm</v>
          </cell>
          <cell r="F232" t="str">
            <v>kg</v>
          </cell>
          <cell r="G232">
            <v>1050</v>
          </cell>
          <cell r="H232">
            <v>4326.590095238095</v>
          </cell>
          <cell r="I232">
            <v>4542919.6</v>
          </cell>
          <cell r="J232">
            <v>4542919.6</v>
          </cell>
        </row>
        <row r="233">
          <cell r="E233" t="str">
            <v>b. Nh©n c«ng</v>
          </cell>
          <cell r="I233">
            <v>170364.4932</v>
          </cell>
        </row>
        <row r="234">
          <cell r="E234" t="str">
            <v>Nh©n c«ng bËc 3,5/7</v>
          </cell>
          <cell r="F234" t="str">
            <v>C«ng </v>
          </cell>
          <cell r="G234">
            <v>11.66</v>
          </cell>
          <cell r="H234">
            <v>14611.02</v>
          </cell>
          <cell r="I234">
            <v>170364.4932</v>
          </cell>
          <cell r="K234">
            <v>170364.4932</v>
          </cell>
        </row>
        <row r="235">
          <cell r="E235" t="str">
            <v>D¨m s¹n ®Öm</v>
          </cell>
          <cell r="F235" t="str">
            <v>m3</v>
          </cell>
          <cell r="J235">
            <v>110874.8984285714</v>
          </cell>
          <cell r="K235">
            <v>30115.8676</v>
          </cell>
        </row>
        <row r="236">
          <cell r="E236" t="str">
            <v>a - VËt liÖu :</v>
          </cell>
          <cell r="I236">
            <v>110874.8984285714</v>
          </cell>
        </row>
        <row r="237">
          <cell r="E237" t="str">
            <v>§¸ d¨m 4x6</v>
          </cell>
          <cell r="F237" t="str">
            <v>m3</v>
          </cell>
          <cell r="G237">
            <v>1.22</v>
          </cell>
          <cell r="H237">
            <v>90881.06428571427</v>
          </cell>
          <cell r="I237">
            <v>110874.8984285714</v>
          </cell>
          <cell r="J237">
            <v>110874.8984285714</v>
          </cell>
        </row>
        <row r="238">
          <cell r="E238" t="str">
            <v>b - Nh©n c«ng</v>
          </cell>
          <cell r="I238">
            <v>30115.8676</v>
          </cell>
        </row>
        <row r="239">
          <cell r="E239" t="str">
            <v>Nh©n c«ng bËc 3,0/7</v>
          </cell>
          <cell r="F239" t="str">
            <v>C«ng </v>
          </cell>
          <cell r="G239">
            <v>2.17</v>
          </cell>
          <cell r="H239">
            <v>13878.28</v>
          </cell>
          <cell r="I239">
            <v>30115.8676</v>
          </cell>
          <cell r="K239">
            <v>30115.8676</v>
          </cell>
        </row>
        <row r="240">
          <cell r="E240" t="str">
            <v>èng tho¸t n­íc PVC ; F = 10cm</v>
          </cell>
          <cell r="F240" t="str">
            <v>m</v>
          </cell>
          <cell r="J240">
            <v>31154.999999999996</v>
          </cell>
          <cell r="K240">
            <v>8701.68156</v>
          </cell>
        </row>
        <row r="241">
          <cell r="E241" t="str">
            <v>a - VËt liÖu :</v>
          </cell>
          <cell r="I241">
            <v>31154.999999999996</v>
          </cell>
        </row>
        <row r="242">
          <cell r="E242" t="str">
            <v>èng tho¸t n­íc PVC d = 100mm</v>
          </cell>
          <cell r="F242" t="str">
            <v>m</v>
          </cell>
          <cell r="G242">
            <v>1.005</v>
          </cell>
          <cell r="H242">
            <v>31000</v>
          </cell>
          <cell r="I242">
            <v>31154.999999999996</v>
          </cell>
          <cell r="J242">
            <v>31154.999999999996</v>
          </cell>
        </row>
        <row r="243">
          <cell r="E243" t="str">
            <v>b - Nh©n c«ng</v>
          </cell>
          <cell r="I243">
            <v>8701.68156</v>
          </cell>
        </row>
        <row r="244">
          <cell r="E244" t="str">
            <v>Nh©n c«ng bËc 3,0/7</v>
          </cell>
          <cell r="F244" t="str">
            <v>C«ng </v>
          </cell>
          <cell r="G244">
            <v>0.627</v>
          </cell>
          <cell r="H244">
            <v>13878.28</v>
          </cell>
          <cell r="I244">
            <v>8701.68156</v>
          </cell>
          <cell r="K244">
            <v>8701.68156</v>
          </cell>
        </row>
        <row r="245">
          <cell r="E245" t="str">
            <v>§ay tÈm nhùa ®­êng</v>
          </cell>
          <cell r="F245" t="str">
            <v>m2</v>
          </cell>
          <cell r="H245" t="str">
            <v/>
          </cell>
          <cell r="J245">
            <v>29769.78148420871</v>
          </cell>
          <cell r="K245">
            <v>11104.3752</v>
          </cell>
        </row>
        <row r="246">
          <cell r="E246" t="str">
            <v>a - VËt liÖu :</v>
          </cell>
          <cell r="I246">
            <v>29769.78148420871</v>
          </cell>
        </row>
        <row r="247">
          <cell r="E247" t="str">
            <v>Nhùa ®­êng</v>
          </cell>
          <cell r="F247" t="str">
            <v>kg</v>
          </cell>
          <cell r="G247">
            <v>4.725</v>
          </cell>
          <cell r="H247">
            <v>3428.183619047619</v>
          </cell>
          <cell r="I247">
            <v>16198.167599999997</v>
          </cell>
          <cell r="J247">
            <v>16198.167599999997</v>
          </cell>
        </row>
        <row r="248">
          <cell r="E248" t="str">
            <v>§ay</v>
          </cell>
          <cell r="F248" t="str">
            <v>kg</v>
          </cell>
          <cell r="G248">
            <v>1.4683938201930817</v>
          </cell>
          <cell r="H248">
            <v>7000</v>
          </cell>
          <cell r="I248">
            <v>10278.756741351572</v>
          </cell>
          <cell r="J248">
            <v>10278.756741351572</v>
          </cell>
        </row>
        <row r="249">
          <cell r="E249" t="str">
            <v>Bét ®¸</v>
          </cell>
          <cell r="F249" t="str">
            <v>kg</v>
          </cell>
          <cell r="G249">
            <v>2.715</v>
          </cell>
          <cell r="H249">
            <v>476.19047619047615</v>
          </cell>
          <cell r="I249">
            <v>1292.8571428571427</v>
          </cell>
          <cell r="J249">
            <v>1292.8571428571427</v>
          </cell>
        </row>
        <row r="250">
          <cell r="E250" t="str">
            <v>Cñi</v>
          </cell>
          <cell r="F250" t="str">
            <v>kg</v>
          </cell>
          <cell r="G250">
            <v>4</v>
          </cell>
          <cell r="H250">
            <v>500</v>
          </cell>
          <cell r="I250">
            <v>2000</v>
          </cell>
          <cell r="J250">
            <v>2000</v>
          </cell>
        </row>
        <row r="251">
          <cell r="E251" t="str">
            <v>b - Nh©n c«ng</v>
          </cell>
          <cell r="I251">
            <v>11104.3752</v>
          </cell>
        </row>
        <row r="252">
          <cell r="E252" t="str">
            <v>Nh©n c«ng bËc 3,5/7</v>
          </cell>
          <cell r="F252" t="str">
            <v>C«ng </v>
          </cell>
          <cell r="G252">
            <v>0.76</v>
          </cell>
          <cell r="H252">
            <v>14611.02</v>
          </cell>
          <cell r="I252">
            <v>11104.3752</v>
          </cell>
          <cell r="K252">
            <v>11104.3752</v>
          </cell>
        </row>
        <row r="253">
          <cell r="E253" t="str">
            <v>§¸ d¨m 4x6 lµm tÇng läc ng­îc</v>
          </cell>
          <cell r="F253" t="str">
            <v>m3</v>
          </cell>
          <cell r="H253" t="str">
            <v/>
          </cell>
          <cell r="J253">
            <v>110874.8984285714</v>
          </cell>
          <cell r="K253">
            <v>30115.8676</v>
          </cell>
        </row>
        <row r="254">
          <cell r="E254" t="str">
            <v>a - VËt liÖu :</v>
          </cell>
          <cell r="I254">
            <v>110874.8984285714</v>
          </cell>
        </row>
        <row r="255">
          <cell r="E255" t="str">
            <v>§¸ d¨m 4x6</v>
          </cell>
          <cell r="F255" t="str">
            <v>m3</v>
          </cell>
          <cell r="G255">
            <v>1.22</v>
          </cell>
          <cell r="H255">
            <v>90881.06428571427</v>
          </cell>
          <cell r="I255">
            <v>110874.8984285714</v>
          </cell>
          <cell r="J255">
            <v>110874.8984285714</v>
          </cell>
        </row>
        <row r="256">
          <cell r="E256" t="str">
            <v>b - Nh©n c«ng</v>
          </cell>
          <cell r="I256">
            <v>30115.8676</v>
          </cell>
        </row>
        <row r="257">
          <cell r="E257" t="str">
            <v>Nh©n c«ng bËc 3,0/7</v>
          </cell>
          <cell r="F257" t="str">
            <v>C«ng </v>
          </cell>
          <cell r="G257">
            <v>2.17</v>
          </cell>
          <cell r="H257">
            <v>13878.28</v>
          </cell>
          <cell r="I257">
            <v>30115.8676</v>
          </cell>
          <cell r="K257">
            <v>30115.8676</v>
          </cell>
        </row>
        <row r="258">
          <cell r="E258" t="str">
            <v>§¸ d¨m 2x4 lµm tÇng läc ng­îc</v>
          </cell>
          <cell r="F258" t="str">
            <v>m3</v>
          </cell>
          <cell r="H258" t="str">
            <v/>
          </cell>
          <cell r="J258">
            <v>176868.72733333329</v>
          </cell>
          <cell r="K258">
            <v>30115.8676</v>
          </cell>
        </row>
        <row r="259">
          <cell r="E259" t="str">
            <v>a - VËt liÖu :</v>
          </cell>
          <cell r="I259">
            <v>176868.72733333329</v>
          </cell>
        </row>
        <row r="260">
          <cell r="E260" t="str">
            <v>§¸ d¨m 2x4</v>
          </cell>
          <cell r="F260" t="str">
            <v>m3</v>
          </cell>
          <cell r="G260">
            <v>1.22</v>
          </cell>
          <cell r="H260">
            <v>144974.36666666664</v>
          </cell>
          <cell r="I260">
            <v>176868.72733333329</v>
          </cell>
          <cell r="J260">
            <v>176868.72733333329</v>
          </cell>
        </row>
        <row r="261">
          <cell r="E261" t="str">
            <v>b - Nh©n c«ng</v>
          </cell>
          <cell r="I261">
            <v>30115.8676</v>
          </cell>
        </row>
        <row r="262">
          <cell r="E262" t="str">
            <v>Nh©n c«ng bËc 3,0/7</v>
          </cell>
          <cell r="F262" t="str">
            <v>C«ng </v>
          </cell>
          <cell r="G262">
            <v>2.17</v>
          </cell>
          <cell r="H262">
            <v>13878.28</v>
          </cell>
          <cell r="I262">
            <v>30115.8676</v>
          </cell>
          <cell r="K262">
            <v>30115.8676</v>
          </cell>
        </row>
        <row r="263">
          <cell r="E263" t="str">
            <v>§¸ d¨m 1x2 lµm tÇng läc ng­îc</v>
          </cell>
          <cell r="F263" t="str">
            <v>m3</v>
          </cell>
          <cell r="H263" t="str">
            <v/>
          </cell>
          <cell r="J263">
            <v>181585.9154285714</v>
          </cell>
          <cell r="K263">
            <v>30115.8676</v>
          </cell>
        </row>
        <row r="264">
          <cell r="E264" t="str">
            <v>a - VËt liÖu :</v>
          </cell>
          <cell r="I264">
            <v>181585.9154285714</v>
          </cell>
        </row>
        <row r="265">
          <cell r="E265" t="str">
            <v>§¸ d¨m 1x2</v>
          </cell>
          <cell r="F265" t="str">
            <v>m3</v>
          </cell>
          <cell r="G265">
            <v>1.22</v>
          </cell>
          <cell r="H265">
            <v>148840.91428571427</v>
          </cell>
          <cell r="I265">
            <v>181585.9154285714</v>
          </cell>
          <cell r="J265">
            <v>181585.9154285714</v>
          </cell>
        </row>
        <row r="266">
          <cell r="E266" t="str">
            <v>b - Nh©n c«ng</v>
          </cell>
          <cell r="I266">
            <v>30115.8676</v>
          </cell>
        </row>
        <row r="267">
          <cell r="E267" t="str">
            <v>Nh©n c«ng bËc 3,0/7</v>
          </cell>
          <cell r="F267" t="str">
            <v>C«ng </v>
          </cell>
          <cell r="G267">
            <v>2.17</v>
          </cell>
          <cell r="H267">
            <v>13878.28</v>
          </cell>
          <cell r="I267">
            <v>30115.8676</v>
          </cell>
          <cell r="K267">
            <v>30115.8676</v>
          </cell>
        </row>
        <row r="268">
          <cell r="E268" t="str">
            <v>VËn chuyÓn ®Êt ®µo ®æ ®i cù ly 3km</v>
          </cell>
          <cell r="F268" t="str">
            <v>100m3</v>
          </cell>
          <cell r="J268">
            <v>0</v>
          </cell>
          <cell r="K268">
            <v>0</v>
          </cell>
          <cell r="L268">
            <v>473165.99999999994</v>
          </cell>
        </row>
        <row r="269">
          <cell r="E269" t="str">
            <v>c- m¸y</v>
          </cell>
          <cell r="I269">
            <v>473165.99999999994</v>
          </cell>
        </row>
        <row r="270">
          <cell r="E270" t="str">
            <v>¤t« tù ®æ 10T</v>
          </cell>
          <cell r="F270" t="str">
            <v>Ca</v>
          </cell>
          <cell r="G270">
            <v>0.8999999999999999</v>
          </cell>
          <cell r="H270">
            <v>525740</v>
          </cell>
          <cell r="I270">
            <v>473165.99999999994</v>
          </cell>
          <cell r="L270">
            <v>473165.99999999994</v>
          </cell>
        </row>
        <row r="271">
          <cell r="E271" t="str">
            <v>( 0,3 x 3 = 0,9ca )</v>
          </cell>
        </row>
        <row r="272">
          <cell r="E272" t="str">
            <v>§µo xóc ®¸ ®æ ®i cù ly VC 3km</v>
          </cell>
          <cell r="F272" t="str">
            <v>100m3</v>
          </cell>
          <cell r="H272" t="str">
            <v/>
          </cell>
          <cell r="J272">
            <v>0</v>
          </cell>
          <cell r="K272">
            <v>20748.028599999998</v>
          </cell>
          <cell r="L272">
            <v>1402756.1149</v>
          </cell>
        </row>
        <row r="273">
          <cell r="E273" t="str">
            <v>b - Nh©n c«ng</v>
          </cell>
          <cell r="I273">
            <v>20748.028599999998</v>
          </cell>
        </row>
        <row r="274">
          <cell r="E274" t="str">
            <v>Nh©n c«ng bËc 3,0/7</v>
          </cell>
          <cell r="F274" t="str">
            <v>C«ng </v>
          </cell>
          <cell r="G274">
            <v>1.4949999999999999</v>
          </cell>
          <cell r="H274">
            <v>13878.28</v>
          </cell>
          <cell r="I274">
            <v>20748.028599999998</v>
          </cell>
          <cell r="K274">
            <v>20748.028599999998</v>
          </cell>
        </row>
        <row r="275">
          <cell r="E275" t="str">
            <v>c- m¸y</v>
          </cell>
          <cell r="I275">
            <v>1402756.1149</v>
          </cell>
        </row>
        <row r="276">
          <cell r="E276" t="str">
            <v>M¸y ®µo &lt;=0,8m3</v>
          </cell>
          <cell r="F276" t="str">
            <v>Ca</v>
          </cell>
          <cell r="G276">
            <v>0.42089999999999994</v>
          </cell>
          <cell r="H276">
            <v>705849</v>
          </cell>
          <cell r="I276">
            <v>297091.84409999993</v>
          </cell>
          <cell r="L276">
            <v>297091.84409999993</v>
          </cell>
        </row>
        <row r="277">
          <cell r="E277" t="str">
            <v>¤t« tù ®æ 10T</v>
          </cell>
          <cell r="F277" t="str">
            <v>Ca</v>
          </cell>
          <cell r="G277">
            <v>1.058</v>
          </cell>
          <cell r="H277">
            <v>525740</v>
          </cell>
          <cell r="I277">
            <v>556232.92</v>
          </cell>
          <cell r="L277">
            <v>556232.92</v>
          </cell>
        </row>
        <row r="278">
          <cell r="E278" t="str">
            <v>M¸y ñi 110cv</v>
          </cell>
          <cell r="F278" t="str">
            <v>Ca</v>
          </cell>
          <cell r="G278">
            <v>0.062099999999999995</v>
          </cell>
          <cell r="H278">
            <v>669348</v>
          </cell>
          <cell r="I278">
            <v>41566.5108</v>
          </cell>
          <cell r="L278">
            <v>41566.5108</v>
          </cell>
        </row>
        <row r="279">
          <cell r="E279" t="str">
            <v>¤t« tù ®æ 10T</v>
          </cell>
          <cell r="F279" t="str">
            <v>Ca</v>
          </cell>
          <cell r="G279">
            <v>0.9659999999999999</v>
          </cell>
          <cell r="H279">
            <v>525740</v>
          </cell>
          <cell r="I279">
            <v>507864.8399999999</v>
          </cell>
          <cell r="L279">
            <v>507864.8399999999</v>
          </cell>
        </row>
        <row r="280">
          <cell r="E280" t="str">
            <v>( 0,42 x 2 x 1.15= 0,966ca )</v>
          </cell>
        </row>
        <row r="281">
          <cell r="E281" t="str">
            <v>§µo xóc ®Êt ®Ó ®¾p 1km ®Çu ®Êt cÊp 3 </v>
          </cell>
          <cell r="F281" t="str">
            <v>100m3</v>
          </cell>
          <cell r="H281" t="str">
            <v/>
          </cell>
          <cell r="J281">
            <v>238095.23809523808</v>
          </cell>
          <cell r="K281">
            <v>11241.4068</v>
          </cell>
          <cell r="L281">
            <v>708907.524</v>
          </cell>
        </row>
        <row r="282">
          <cell r="E282" t="str">
            <v>a - VËt liÖu :</v>
          </cell>
          <cell r="I282">
            <v>238095.23809523808</v>
          </cell>
        </row>
        <row r="283">
          <cell r="E283" t="str">
            <v>§Êt ®¾p</v>
          </cell>
          <cell r="F283" t="str">
            <v>m3</v>
          </cell>
          <cell r="G283">
            <v>100</v>
          </cell>
          <cell r="H283">
            <v>2380.9523809523807</v>
          </cell>
          <cell r="I283">
            <v>238095.23809523808</v>
          </cell>
          <cell r="J283">
            <v>238095.23809523808</v>
          </cell>
        </row>
        <row r="284">
          <cell r="E284" t="str">
            <v>b - Nh©n c«ng</v>
          </cell>
          <cell r="I284">
            <v>11241.4068</v>
          </cell>
        </row>
        <row r="285">
          <cell r="E285" t="str">
            <v>Nh©n c«ng bËc 3,0/7</v>
          </cell>
          <cell r="F285" t="str">
            <v>C«ng </v>
          </cell>
          <cell r="G285">
            <v>0.81</v>
          </cell>
          <cell r="H285">
            <v>13878.28</v>
          </cell>
          <cell r="I285">
            <v>11241.4068</v>
          </cell>
          <cell r="K285">
            <v>11241.4068</v>
          </cell>
        </row>
        <row r="286">
          <cell r="E286" t="str">
            <v>c- m¸y</v>
          </cell>
          <cell r="I286">
            <v>708907.524</v>
          </cell>
        </row>
        <row r="287">
          <cell r="E287" t="str">
            <v>M¸y ®µo &lt;=0,8m3</v>
          </cell>
          <cell r="F287" t="str">
            <v>Ca</v>
          </cell>
          <cell r="G287">
            <v>0.336</v>
          </cell>
          <cell r="H287">
            <v>705849</v>
          </cell>
          <cell r="I287">
            <v>237165.26400000002</v>
          </cell>
          <cell r="L287">
            <v>237165.26400000002</v>
          </cell>
        </row>
        <row r="288">
          <cell r="E288" t="str">
            <v>M¸y ñi 110cv</v>
          </cell>
          <cell r="F288" t="str">
            <v>Ca</v>
          </cell>
          <cell r="G288">
            <v>0.045</v>
          </cell>
          <cell r="H288">
            <v>669348</v>
          </cell>
          <cell r="I288">
            <v>30120.66</v>
          </cell>
          <cell r="L288">
            <v>30120.66</v>
          </cell>
        </row>
        <row r="289">
          <cell r="E289" t="str">
            <v>¤t« tù ®æ 10T</v>
          </cell>
          <cell r="F289" t="str">
            <v>Ca</v>
          </cell>
          <cell r="G289">
            <v>0.84</v>
          </cell>
          <cell r="H289">
            <v>525740</v>
          </cell>
          <cell r="I289">
            <v>441621.6</v>
          </cell>
          <cell r="L289">
            <v>441621.6</v>
          </cell>
        </row>
        <row r="290">
          <cell r="E290" t="str">
            <v>VC tiÕp ®Êt cÊp 3 ë cù ly TB L= 2km</v>
          </cell>
          <cell r="F290" t="str">
            <v>100m3</v>
          </cell>
          <cell r="H290" t="str">
            <v/>
          </cell>
          <cell r="L290">
            <v>399562.4</v>
          </cell>
        </row>
        <row r="291">
          <cell r="E291" t="str">
            <v>c- m¸y</v>
          </cell>
          <cell r="I291">
            <v>399562.4</v>
          </cell>
        </row>
        <row r="292">
          <cell r="E292" t="str">
            <v>¤t« tù ®æ 10T</v>
          </cell>
          <cell r="F292" t="str">
            <v>Ca</v>
          </cell>
          <cell r="G292">
            <v>0.76</v>
          </cell>
          <cell r="H292">
            <v>525740</v>
          </cell>
          <cell r="I292">
            <v>399562.4</v>
          </cell>
          <cell r="L292">
            <v>399562.4</v>
          </cell>
        </row>
        <row r="293">
          <cell r="E293" t="str">
            <v>§µo ®Êt mãng cÊp 3 b»ng thñ c«ng</v>
          </cell>
          <cell r="F293" t="str">
            <v>m3</v>
          </cell>
          <cell r="H293" t="str">
            <v/>
          </cell>
          <cell r="K293">
            <v>15637.38</v>
          </cell>
        </row>
        <row r="294">
          <cell r="E294" t="str">
            <v>b - Nh©n c«ng</v>
          </cell>
          <cell r="I294">
            <v>15637.38</v>
          </cell>
        </row>
        <row r="295">
          <cell r="E295" t="str">
            <v>Nh©n c«ng bËc 2,7/7</v>
          </cell>
          <cell r="F295" t="str">
            <v>C«ng </v>
          </cell>
          <cell r="G295">
            <v>1.16</v>
          </cell>
          <cell r="H295">
            <v>13480.5</v>
          </cell>
          <cell r="I295">
            <v>15637.38</v>
          </cell>
          <cell r="K295">
            <v>15637.38</v>
          </cell>
        </row>
        <row r="296">
          <cell r="E296" t="str">
            <v>§µo ®Êt mãng cÊp 3 b»ng m¸y</v>
          </cell>
          <cell r="F296" t="str">
            <v>100m3</v>
          </cell>
          <cell r="H296" t="str">
            <v/>
          </cell>
          <cell r="K296">
            <v>399694.46400000004</v>
          </cell>
          <cell r="L296">
            <v>361767.56</v>
          </cell>
        </row>
        <row r="297">
          <cell r="E297" t="str">
            <v>b - Nh©n c«ng</v>
          </cell>
          <cell r="I297">
            <v>399694.46400000004</v>
          </cell>
        </row>
        <row r="298">
          <cell r="E298" t="str">
            <v>Nh©n c«ng bËc 3,0/7</v>
          </cell>
          <cell r="F298" t="str">
            <v>C«ng </v>
          </cell>
          <cell r="G298">
            <v>28.8</v>
          </cell>
          <cell r="H298">
            <v>13878.28</v>
          </cell>
          <cell r="I298">
            <v>399694.46400000004</v>
          </cell>
          <cell r="K298">
            <v>399694.46400000004</v>
          </cell>
        </row>
        <row r="299">
          <cell r="E299" t="str">
            <v>c- m¸y</v>
          </cell>
          <cell r="I299">
            <v>361767.56</v>
          </cell>
        </row>
        <row r="300">
          <cell r="E300" t="str">
            <v>M¸y ®µo &lt;=1,25m3</v>
          </cell>
          <cell r="F300" t="str">
            <v>Ca</v>
          </cell>
          <cell r="G300">
            <v>0.292</v>
          </cell>
          <cell r="H300">
            <v>1238930</v>
          </cell>
          <cell r="I300">
            <v>361767.56</v>
          </cell>
          <cell r="L300">
            <v>361767.56</v>
          </cell>
        </row>
        <row r="301">
          <cell r="E301" t="str">
            <v>§µo ®Êt mãng cÊp 4 b»ng thñ c«ng</v>
          </cell>
          <cell r="F301" t="str">
            <v>m3</v>
          </cell>
          <cell r="H301" t="str">
            <v/>
          </cell>
          <cell r="K301">
            <v>22916.85</v>
          </cell>
        </row>
        <row r="302">
          <cell r="E302" t="str">
            <v>b - Nh©n c«ng</v>
          </cell>
          <cell r="I302">
            <v>22916.85</v>
          </cell>
        </row>
        <row r="303">
          <cell r="E303" t="str">
            <v>Nh©n c«ng bËc 2,7/7</v>
          </cell>
          <cell r="F303" t="str">
            <v>C«ng </v>
          </cell>
          <cell r="G303">
            <v>1.7</v>
          </cell>
          <cell r="H303">
            <v>13480.5</v>
          </cell>
          <cell r="I303">
            <v>22916.85</v>
          </cell>
          <cell r="K303">
            <v>22916.85</v>
          </cell>
        </row>
        <row r="304">
          <cell r="E304" t="str">
            <v>§µo ®Êt mãng cÊp 4 b»ng m¸y</v>
          </cell>
          <cell r="F304" t="str">
            <v>100m3</v>
          </cell>
          <cell r="H304" t="str">
            <v/>
          </cell>
          <cell r="K304">
            <v>473804.4792</v>
          </cell>
          <cell r="L304">
            <v>495572</v>
          </cell>
        </row>
        <row r="305">
          <cell r="E305" t="str">
            <v>b - Nh©n c«ng</v>
          </cell>
          <cell r="I305">
            <v>473804.4792</v>
          </cell>
        </row>
        <row r="306">
          <cell r="E306" t="str">
            <v>Nh©n c«ng bËc 3,0/7</v>
          </cell>
          <cell r="F306" t="str">
            <v>C«ng </v>
          </cell>
          <cell r="G306">
            <v>34.14</v>
          </cell>
          <cell r="H306">
            <v>13878.28</v>
          </cell>
          <cell r="I306">
            <v>473804.4792</v>
          </cell>
          <cell r="K306">
            <v>473804.4792</v>
          </cell>
        </row>
        <row r="307">
          <cell r="E307" t="str">
            <v>c- m¸y</v>
          </cell>
          <cell r="I307">
            <v>495572</v>
          </cell>
        </row>
        <row r="308">
          <cell r="E308" t="str">
            <v>M¸y ®µo &lt;=1,25m3</v>
          </cell>
          <cell r="F308" t="str">
            <v>Ca</v>
          </cell>
          <cell r="G308">
            <v>0.4</v>
          </cell>
          <cell r="H308">
            <v>1238930</v>
          </cell>
          <cell r="I308">
            <v>495572</v>
          </cell>
          <cell r="L308">
            <v>495572</v>
          </cell>
        </row>
        <row r="309">
          <cell r="E309" t="str">
            <v>§µo ®¸ cÊp 4 b»ng thñ c«ng</v>
          </cell>
          <cell r="F309" t="str">
            <v>m3</v>
          </cell>
          <cell r="H309" t="str">
            <v/>
          </cell>
          <cell r="J309">
            <v>0</v>
          </cell>
          <cell r="K309">
            <v>32687.512884000003</v>
          </cell>
          <cell r="L309">
            <v>0</v>
          </cell>
        </row>
        <row r="310">
          <cell r="E310" t="str">
            <v>b - Nh©n c«ng</v>
          </cell>
          <cell r="I310">
            <v>32687.512884000003</v>
          </cell>
        </row>
        <row r="311">
          <cell r="E311" t="str">
            <v>Nh©n c«ng bËc 3,0/7</v>
          </cell>
          <cell r="F311" t="str">
            <v>C«ng </v>
          </cell>
          <cell r="G311">
            <v>2.3553</v>
          </cell>
          <cell r="H311">
            <v>13878.28</v>
          </cell>
          <cell r="I311">
            <v>32687.512884000003</v>
          </cell>
          <cell r="K311">
            <v>32687.512884000003</v>
          </cell>
        </row>
        <row r="312">
          <cell r="E312" t="str">
            <v>§¾p ®Êt mãng k95 </v>
          </cell>
          <cell r="F312" t="str">
            <v>m3</v>
          </cell>
          <cell r="H312" t="str">
            <v/>
          </cell>
          <cell r="K312">
            <v>23995.29</v>
          </cell>
        </row>
        <row r="313">
          <cell r="E313" t="str">
            <v>b - Nh©n c«ng</v>
          </cell>
          <cell r="I313">
            <v>23995.29</v>
          </cell>
        </row>
        <row r="314">
          <cell r="E314" t="str">
            <v>Nh©n c«ng bËc 2,7/7</v>
          </cell>
          <cell r="F314" t="str">
            <v>C«ng </v>
          </cell>
          <cell r="G314">
            <v>1.78</v>
          </cell>
          <cell r="H314">
            <v>13480.5</v>
          </cell>
          <cell r="I314">
            <v>23995.29</v>
          </cell>
          <cell r="K314">
            <v>23995.29</v>
          </cell>
        </row>
        <row r="315">
          <cell r="E315" t="str">
            <v>§¾p ®Êt chän läc</v>
          </cell>
          <cell r="F315" t="str">
            <v>m3</v>
          </cell>
          <cell r="H315" t="str">
            <v/>
          </cell>
          <cell r="J315">
            <v>12000</v>
          </cell>
          <cell r="K315">
            <v>8326.968</v>
          </cell>
          <cell r="L315">
            <v>0</v>
          </cell>
        </row>
        <row r="316">
          <cell r="E316" t="str">
            <v>a - VËt liÖu :</v>
          </cell>
          <cell r="I316">
            <v>12000</v>
          </cell>
        </row>
        <row r="317">
          <cell r="E317" t="str">
            <v>§Êt chän läc</v>
          </cell>
          <cell r="F317" t="str">
            <v>m3</v>
          </cell>
          <cell r="G317">
            <v>1.2</v>
          </cell>
          <cell r="H317">
            <v>10000</v>
          </cell>
          <cell r="I317">
            <v>12000</v>
          </cell>
          <cell r="J317">
            <v>12000</v>
          </cell>
        </row>
        <row r="318">
          <cell r="E318" t="str">
            <v>b - Nh©n c«ng</v>
          </cell>
          <cell r="I318">
            <v>8326.968</v>
          </cell>
        </row>
        <row r="319">
          <cell r="E319" t="str">
            <v>Nh©n c«ng bËc 3,0/7</v>
          </cell>
          <cell r="F319" t="str">
            <v>C«ng </v>
          </cell>
          <cell r="G319">
            <v>0.6</v>
          </cell>
          <cell r="H319">
            <v>13878.28</v>
          </cell>
          <cell r="I319">
            <v>8326.968</v>
          </cell>
          <cell r="K319">
            <v>8326.968</v>
          </cell>
        </row>
        <row r="320">
          <cell r="E320" t="str">
            <v>Lu K95</v>
          </cell>
          <cell r="F320" t="str">
            <v>m3</v>
          </cell>
          <cell r="H320" t="str">
            <v/>
          </cell>
          <cell r="K320">
            <v>14019.720000000001</v>
          </cell>
        </row>
        <row r="321">
          <cell r="E321" t="str">
            <v>b - Nh©n c«ng</v>
          </cell>
          <cell r="I321">
            <v>14019.720000000001</v>
          </cell>
        </row>
        <row r="322">
          <cell r="E322" t="str">
            <v>Nh©n c«ng bËc 2,7/7</v>
          </cell>
          <cell r="F322" t="str">
            <v>C«ng </v>
          </cell>
          <cell r="G322">
            <v>1.04</v>
          </cell>
          <cell r="H322">
            <v>13480.5</v>
          </cell>
          <cell r="I322">
            <v>14019.720000000001</v>
          </cell>
          <cell r="K322">
            <v>14019.720000000001</v>
          </cell>
        </row>
        <row r="323">
          <cell r="E323" t="str">
            <v>§¾p ®Êt thi c«ng</v>
          </cell>
          <cell r="F323" t="str">
            <v>m3</v>
          </cell>
          <cell r="H323" t="str">
            <v/>
          </cell>
          <cell r="K323">
            <v>4178.955</v>
          </cell>
        </row>
        <row r="324">
          <cell r="E324" t="str">
            <v>b - Nh©n c«ng</v>
          </cell>
          <cell r="I324">
            <v>4178.955</v>
          </cell>
        </row>
        <row r="325">
          <cell r="E325" t="str">
            <v>Nh©n c«ng bËc 2,7/7</v>
          </cell>
          <cell r="F325" t="str">
            <v>C«ng </v>
          </cell>
          <cell r="G325">
            <v>0.31</v>
          </cell>
          <cell r="H325">
            <v>13480.5</v>
          </cell>
          <cell r="I325">
            <v>4178.955</v>
          </cell>
          <cell r="K325">
            <v>4178.955</v>
          </cell>
        </row>
        <row r="326">
          <cell r="E326" t="str">
            <v>§µo ®Êt thi c«ng</v>
          </cell>
          <cell r="F326" t="str">
            <v>m3</v>
          </cell>
          <cell r="H326" t="str">
            <v/>
          </cell>
          <cell r="K326">
            <v>18468.285</v>
          </cell>
        </row>
        <row r="327">
          <cell r="E327" t="str">
            <v>b - Nh©n c«ng</v>
          </cell>
          <cell r="I327">
            <v>18468.285</v>
          </cell>
        </row>
        <row r="328">
          <cell r="E328" t="str">
            <v>Nh©n c«ng bËc 2,7/7</v>
          </cell>
          <cell r="F328" t="str">
            <v>C«ng </v>
          </cell>
          <cell r="G328">
            <v>1.37</v>
          </cell>
          <cell r="H328">
            <v>13480.5</v>
          </cell>
          <cell r="I328">
            <v>18468.285</v>
          </cell>
          <cell r="K328">
            <v>18468.285</v>
          </cell>
        </row>
        <row r="329">
          <cell r="E329" t="str">
            <v>§¾p ®Êt lµm ®­êng t¹m </v>
          </cell>
          <cell r="F329" t="str">
            <v>m3</v>
          </cell>
          <cell r="H329" t="str">
            <v/>
          </cell>
          <cell r="K329">
            <v>23995.29</v>
          </cell>
        </row>
        <row r="330">
          <cell r="E330" t="str">
            <v>b - Nh©n c«ng</v>
          </cell>
          <cell r="I330">
            <v>23995.29</v>
          </cell>
        </row>
        <row r="331">
          <cell r="E331" t="str">
            <v>Nh©n c«ng bËc 2,7/7</v>
          </cell>
          <cell r="F331" t="str">
            <v>C«ng </v>
          </cell>
          <cell r="G331">
            <v>1.78</v>
          </cell>
          <cell r="H331">
            <v>13480.5</v>
          </cell>
          <cell r="I331">
            <v>23995.29</v>
          </cell>
          <cell r="K331">
            <v>23995.29</v>
          </cell>
        </row>
        <row r="332">
          <cell r="E332" t="str">
            <v>§µo ®Êt lµm ®­êng t¹m </v>
          </cell>
          <cell r="F332" t="str">
            <v>m3</v>
          </cell>
          <cell r="H332" t="str">
            <v/>
          </cell>
          <cell r="K332">
            <v>11728.035</v>
          </cell>
        </row>
        <row r="333">
          <cell r="E333" t="str">
            <v>b - Nh©n c«ng</v>
          </cell>
          <cell r="I333">
            <v>11728.035</v>
          </cell>
        </row>
        <row r="334">
          <cell r="E334" t="str">
            <v>Nh©n c«ng bËc 2,7/7</v>
          </cell>
          <cell r="F334" t="str">
            <v>C«ng </v>
          </cell>
          <cell r="G334">
            <v>0.87</v>
          </cell>
          <cell r="H334">
            <v>13480.5</v>
          </cell>
          <cell r="I334">
            <v>11728.035</v>
          </cell>
          <cell r="K334">
            <v>11728.035</v>
          </cell>
        </row>
        <row r="335">
          <cell r="E335" t="str">
            <v>§µo ®Êt ®­êng t¹m cÊp 3 b»ng m¸y</v>
          </cell>
          <cell r="F335" t="str">
            <v>100m3</v>
          </cell>
          <cell r="H335" t="str">
            <v/>
          </cell>
          <cell r="K335">
            <v>270626.46</v>
          </cell>
          <cell r="L335">
            <v>754271.624</v>
          </cell>
        </row>
        <row r="336">
          <cell r="E336" t="str">
            <v>b - Nh©n c«ng</v>
          </cell>
          <cell r="I336">
            <v>270626.46</v>
          </cell>
        </row>
        <row r="337">
          <cell r="E337" t="str">
            <v>Nh©n c«ng bËc 3,0/7</v>
          </cell>
          <cell r="F337" t="str">
            <v>C«ng </v>
          </cell>
          <cell r="G337">
            <v>19.5</v>
          </cell>
          <cell r="H337">
            <v>13878.28</v>
          </cell>
          <cell r="I337">
            <v>270626.46</v>
          </cell>
          <cell r="K337">
            <v>270626.46</v>
          </cell>
        </row>
        <row r="338">
          <cell r="E338" t="str">
            <v>c- m¸y</v>
          </cell>
          <cell r="I338">
            <v>754271.624</v>
          </cell>
        </row>
        <row r="339">
          <cell r="E339" t="str">
            <v>M¸y ®µo &lt;=1,25m3</v>
          </cell>
          <cell r="F339" t="str">
            <v>Ca</v>
          </cell>
          <cell r="G339">
            <v>0.292</v>
          </cell>
          <cell r="H339">
            <v>1238930</v>
          </cell>
          <cell r="I339">
            <v>361767.56</v>
          </cell>
          <cell r="L339">
            <v>361767.56</v>
          </cell>
        </row>
        <row r="340">
          <cell r="E340" t="str">
            <v>¤t« tù ®æ 10T</v>
          </cell>
          <cell r="F340" t="str">
            <v>Ca</v>
          </cell>
          <cell r="G340">
            <v>0.66</v>
          </cell>
          <cell r="H340">
            <v>525740</v>
          </cell>
          <cell r="I340">
            <v>346988.4</v>
          </cell>
          <cell r="L340">
            <v>346988.4</v>
          </cell>
        </row>
        <row r="341">
          <cell r="E341" t="str">
            <v>M¸y ñi 110cv</v>
          </cell>
          <cell r="F341" t="str">
            <v>Ca</v>
          </cell>
          <cell r="G341">
            <v>0.068</v>
          </cell>
          <cell r="H341">
            <v>669348</v>
          </cell>
          <cell r="I341">
            <v>45515.664000000004</v>
          </cell>
          <cell r="L341">
            <v>45515.664000000004</v>
          </cell>
        </row>
        <row r="342">
          <cell r="E342" t="str">
            <v>§¾p ®Êt ®­êng t¹m cÊp 3 b»ng m¸y</v>
          </cell>
          <cell r="F342" t="str">
            <v>100m3</v>
          </cell>
          <cell r="H342" t="str">
            <v/>
          </cell>
          <cell r="K342">
            <v>43855.3648</v>
          </cell>
          <cell r="L342">
            <v>360788.50800000003</v>
          </cell>
        </row>
        <row r="343">
          <cell r="E343" t="str">
            <v>b - Nh©n c«ng</v>
          </cell>
          <cell r="I343">
            <v>43855.3648</v>
          </cell>
        </row>
        <row r="344">
          <cell r="E344" t="str">
            <v>Nh©n c«ng bËc 3,0/7</v>
          </cell>
          <cell r="F344" t="str">
            <v>C«ng </v>
          </cell>
          <cell r="G344">
            <v>3.16</v>
          </cell>
          <cell r="H344">
            <v>13878.28</v>
          </cell>
          <cell r="I344">
            <v>43855.3648</v>
          </cell>
          <cell r="K344">
            <v>43855.3648</v>
          </cell>
        </row>
        <row r="345">
          <cell r="E345" t="str">
            <v>c- m¸y</v>
          </cell>
          <cell r="I345">
            <v>360788.50800000003</v>
          </cell>
        </row>
        <row r="346">
          <cell r="E346" t="str">
            <v>M¸y ®Çm 9T</v>
          </cell>
          <cell r="F346" t="str">
            <v>Ca</v>
          </cell>
          <cell r="G346">
            <v>0.463</v>
          </cell>
          <cell r="H346">
            <v>443844</v>
          </cell>
          <cell r="I346">
            <v>205499.772</v>
          </cell>
          <cell r="L346">
            <v>205499.772</v>
          </cell>
        </row>
        <row r="347">
          <cell r="E347" t="str">
            <v>M¸y ñi 110cv</v>
          </cell>
          <cell r="F347" t="str">
            <v>Ca</v>
          </cell>
          <cell r="G347">
            <v>0.232</v>
          </cell>
          <cell r="H347">
            <v>669348</v>
          </cell>
          <cell r="I347">
            <v>155288.736</v>
          </cell>
          <cell r="L347">
            <v>155288.736</v>
          </cell>
        </row>
        <row r="348">
          <cell r="E348" t="str">
            <v>§Ëp bá t­êng ch¾n cò</v>
          </cell>
          <cell r="F348" t="str">
            <v>m3</v>
          </cell>
          <cell r="H348" t="str">
            <v/>
          </cell>
          <cell r="K348">
            <v>68671.79400000001</v>
          </cell>
        </row>
        <row r="349">
          <cell r="E349" t="str">
            <v>b - Nh©n c«ng</v>
          </cell>
          <cell r="I349">
            <v>68671.79400000001</v>
          </cell>
        </row>
        <row r="350">
          <cell r="E350" t="str">
            <v>Nh©n c«ng bËc 3,5/7</v>
          </cell>
          <cell r="F350" t="str">
            <v>C«ng </v>
          </cell>
          <cell r="G350">
            <v>4.7</v>
          </cell>
          <cell r="H350">
            <v>14611.02</v>
          </cell>
          <cell r="I350">
            <v>68671.79400000001</v>
          </cell>
          <cell r="K350">
            <v>68671.79400000001</v>
          </cell>
        </row>
        <row r="351">
          <cell r="E351" t="str">
            <v>§¾p ®Êt ®åi K95 </v>
          </cell>
          <cell r="F351" t="str">
            <v>m3</v>
          </cell>
          <cell r="H351" t="str">
            <v/>
          </cell>
          <cell r="K351">
            <v>23995.29</v>
          </cell>
          <cell r="L351">
            <v>0</v>
          </cell>
        </row>
        <row r="352">
          <cell r="E352" t="str">
            <v>b - Nh©n c«ng</v>
          </cell>
          <cell r="I352">
            <v>23995.29</v>
          </cell>
        </row>
        <row r="353">
          <cell r="E353" t="str">
            <v>Nh©n c«ng bËc 2,7/7</v>
          </cell>
          <cell r="F353" t="str">
            <v>C«ng </v>
          </cell>
          <cell r="G353">
            <v>1.78</v>
          </cell>
          <cell r="H353">
            <v>13480.5</v>
          </cell>
          <cell r="I353">
            <v>23995.29</v>
          </cell>
          <cell r="K353">
            <v>23995.29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TRON"/>
      <sheetName val="CHOP"/>
      <sheetName val="CVC"/>
      <sheetName val="tra-vat-lieu"/>
      <sheetName val="ptdg"/>
      <sheetName val="DTCT-tong 10-4"/>
      <sheetName val="DTCT-tong"/>
      <sheetName val="TH cong"/>
      <sheetName val="DTCT"/>
      <sheetName val="TH cong-tong"/>
      <sheetName val="THCCH"/>
      <sheetName val="CTCCH"/>
      <sheetName val="XL4Poppy"/>
    </sheetNames>
    <sheetDataSet>
      <sheetData sheetId="4">
        <row r="68">
          <cell r="B68">
            <v>1</v>
          </cell>
          <cell r="C68">
            <v>1242</v>
          </cell>
          <cell r="D68" t="str">
            <v>HG.6310</v>
          </cell>
          <cell r="F68" t="str">
            <v>BT èng cèng M200</v>
          </cell>
          <cell r="G68" t="str">
            <v>m3</v>
          </cell>
          <cell r="I68" t="str">
            <v/>
          </cell>
          <cell r="K68">
            <v>461221.42658846</v>
          </cell>
          <cell r="L68">
            <v>32728.640000000003</v>
          </cell>
          <cell r="M68">
            <v>10060.424</v>
          </cell>
        </row>
        <row r="69">
          <cell r="B69" t="str">
            <v/>
          </cell>
          <cell r="C69" t="str">
            <v/>
          </cell>
          <cell r="F69" t="str">
            <v>a. VËt liÖu</v>
          </cell>
          <cell r="J69">
            <v>461221.42658846</v>
          </cell>
        </row>
        <row r="70">
          <cell r="B70" t="str">
            <v/>
          </cell>
          <cell r="C70" t="str">
            <v>m3</v>
          </cell>
          <cell r="E70" t="str">
            <v>vu</v>
          </cell>
          <cell r="F70" t="str">
            <v>V÷a BT M200 ®¸ 1x2 ®é sôt 2-4</v>
          </cell>
          <cell r="G70" t="str">
            <v>m3</v>
          </cell>
          <cell r="H70">
            <v>1.015</v>
          </cell>
          <cell r="I70">
            <v>452144.6232761905</v>
          </cell>
          <cell r="J70">
            <v>458926.7926253333</v>
          </cell>
          <cell r="K70">
            <v>458926.7926253333</v>
          </cell>
        </row>
        <row r="71">
          <cell r="B71" t="str">
            <v/>
          </cell>
          <cell r="C71" t="str">
            <v/>
          </cell>
          <cell r="E71" t="str">
            <v>#</v>
          </cell>
          <cell r="F71" t="str">
            <v>VËt liÖu kh¸c</v>
          </cell>
          <cell r="G71" t="str">
            <v>%</v>
          </cell>
          <cell r="H71">
            <v>0.5</v>
          </cell>
          <cell r="I71">
            <v>458926.7926253333</v>
          </cell>
          <cell r="J71">
            <v>2294.6339631266665</v>
          </cell>
          <cell r="K71">
            <v>2294.6339631266665</v>
          </cell>
        </row>
        <row r="72">
          <cell r="B72" t="str">
            <v/>
          </cell>
          <cell r="C72" t="str">
            <v/>
          </cell>
          <cell r="F72" t="str">
            <v>b. Nh©n c«ng</v>
          </cell>
          <cell r="J72">
            <v>32728.640000000003</v>
          </cell>
        </row>
        <row r="73">
          <cell r="B73" t="str">
            <v/>
          </cell>
          <cell r="C73" t="str">
            <v/>
          </cell>
          <cell r="E73" t="str">
            <v>3,5c</v>
          </cell>
          <cell r="F73" t="str">
            <v>Nh©n c«ng bËc 3,5/7</v>
          </cell>
          <cell r="G73" t="str">
            <v>C«ng </v>
          </cell>
          <cell r="H73">
            <v>2.24</v>
          </cell>
          <cell r="I73">
            <v>14611</v>
          </cell>
          <cell r="J73">
            <v>32728.640000000003</v>
          </cell>
          <cell r="L73">
            <v>32728.640000000003</v>
          </cell>
        </row>
        <row r="74">
          <cell r="B74" t="str">
            <v/>
          </cell>
          <cell r="C74" t="str">
            <v/>
          </cell>
          <cell r="F74" t="str">
            <v>c. M¸y thi c«ng</v>
          </cell>
          <cell r="J74">
            <v>10060.424</v>
          </cell>
        </row>
        <row r="75">
          <cell r="B75" t="str">
            <v/>
          </cell>
          <cell r="C75" t="str">
            <v/>
          </cell>
          <cell r="E75" t="str">
            <v>250l</v>
          </cell>
          <cell r="F75" t="str">
            <v>M¸y trén 250l</v>
          </cell>
          <cell r="G75" t="str">
            <v>Ca</v>
          </cell>
          <cell r="H75">
            <v>0.095</v>
          </cell>
          <cell r="I75">
            <v>96272</v>
          </cell>
          <cell r="J75">
            <v>9145.84</v>
          </cell>
          <cell r="M75">
            <v>9145.84</v>
          </cell>
        </row>
        <row r="76">
          <cell r="B76" t="str">
            <v/>
          </cell>
          <cell r="C76" t="str">
            <v/>
          </cell>
          <cell r="E76" t="str">
            <v>m#</v>
          </cell>
          <cell r="F76" t="str">
            <v>M¸y kh¸c</v>
          </cell>
          <cell r="G76" t="str">
            <v>%</v>
          </cell>
          <cell r="H76">
            <v>10</v>
          </cell>
          <cell r="I76">
            <v>9145.84</v>
          </cell>
          <cell r="J76">
            <v>914.584</v>
          </cell>
          <cell r="M76">
            <v>914.584</v>
          </cell>
        </row>
        <row r="77">
          <cell r="B77">
            <v>2</v>
          </cell>
          <cell r="C77">
            <v>1242</v>
          </cell>
          <cell r="D77" t="str">
            <v>KQ.6110</v>
          </cell>
          <cell r="F77" t="str">
            <v>VK thÐp ®æ BT èng cèng</v>
          </cell>
          <cell r="G77" t="str">
            <v>100m2</v>
          </cell>
          <cell r="I77" t="str">
            <v/>
          </cell>
          <cell r="K77">
            <v>184424.95258</v>
          </cell>
          <cell r="L77">
            <v>487325.43999999994</v>
          </cell>
          <cell r="M77">
            <v>61367.702999999994</v>
          </cell>
        </row>
        <row r="78">
          <cell r="B78" t="str">
            <v/>
          </cell>
          <cell r="C78" t="str">
            <v/>
          </cell>
          <cell r="F78" t="str">
            <v>a. VËt liÖu</v>
          </cell>
          <cell r="J78">
            <v>184424.95258</v>
          </cell>
        </row>
        <row r="79">
          <cell r="B79" t="str">
            <v/>
          </cell>
          <cell r="C79" t="str">
            <v/>
          </cell>
          <cell r="E79" t="str">
            <v>t</v>
          </cell>
          <cell r="F79" t="str">
            <v>ThÐp b¶n</v>
          </cell>
          <cell r="G79" t="str">
            <v>kg</v>
          </cell>
          <cell r="H79">
            <v>17.27</v>
          </cell>
          <cell r="I79">
            <v>4612.304380952381</v>
          </cell>
          <cell r="J79">
            <v>79654.49665904761</v>
          </cell>
          <cell r="K79">
            <v>79654.49665904761</v>
          </cell>
        </row>
        <row r="80">
          <cell r="B80" t="str">
            <v/>
          </cell>
          <cell r="C80" t="str">
            <v/>
          </cell>
          <cell r="E80" t="str">
            <v>th</v>
          </cell>
          <cell r="F80" t="str">
            <v>ThÐp h×nh</v>
          </cell>
          <cell r="G80" t="str">
            <v>kg</v>
          </cell>
          <cell r="H80">
            <v>16.28</v>
          </cell>
          <cell r="I80">
            <v>4612.304380952381</v>
          </cell>
          <cell r="J80">
            <v>75088.31532190477</v>
          </cell>
          <cell r="K80">
            <v>75088.31532190477</v>
          </cell>
        </row>
        <row r="81">
          <cell r="B81" t="str">
            <v/>
          </cell>
          <cell r="C81" t="str">
            <v/>
          </cell>
          <cell r="E81" t="str">
            <v>q</v>
          </cell>
          <cell r="F81" t="str">
            <v>Que hµn</v>
          </cell>
          <cell r="G81" t="str">
            <v>kg</v>
          </cell>
          <cell r="H81">
            <v>1.9</v>
          </cell>
          <cell r="I81">
            <v>11000</v>
          </cell>
          <cell r="J81">
            <v>20900</v>
          </cell>
          <cell r="K81">
            <v>20900</v>
          </cell>
        </row>
        <row r="82">
          <cell r="B82" t="str">
            <v/>
          </cell>
          <cell r="C82" t="str">
            <v/>
          </cell>
          <cell r="E82" t="str">
            <v>#</v>
          </cell>
          <cell r="F82" t="str">
            <v>VËt liÖu kh¸c</v>
          </cell>
          <cell r="G82" t="str">
            <v>%</v>
          </cell>
          <cell r="H82">
            <v>5</v>
          </cell>
          <cell r="I82">
            <v>175642.8119809524</v>
          </cell>
          <cell r="J82">
            <v>8782.14059904762</v>
          </cell>
          <cell r="K82">
            <v>8782.14059904762</v>
          </cell>
        </row>
        <row r="83">
          <cell r="B83" t="str">
            <v/>
          </cell>
          <cell r="C83" t="str">
            <v/>
          </cell>
          <cell r="F83" t="str">
            <v>b. Nh©n c«ng</v>
          </cell>
          <cell r="J83">
            <v>487325.43999999994</v>
          </cell>
        </row>
        <row r="84">
          <cell r="B84" t="str">
            <v/>
          </cell>
          <cell r="C84" t="str">
            <v/>
          </cell>
          <cell r="E84" t="str">
            <v>4c</v>
          </cell>
          <cell r="F84" t="str">
            <v>Nh©n c«ng bËc 4,0/7</v>
          </cell>
          <cell r="G84" t="str">
            <v>C«ng </v>
          </cell>
          <cell r="H84">
            <v>31.759999999999998</v>
          </cell>
          <cell r="I84">
            <v>15344</v>
          </cell>
          <cell r="J84">
            <v>487325.43999999994</v>
          </cell>
          <cell r="L84">
            <v>487325.43999999994</v>
          </cell>
        </row>
        <row r="85">
          <cell r="B85" t="str">
            <v/>
          </cell>
          <cell r="C85" t="str">
            <v/>
          </cell>
          <cell r="F85" t="str">
            <v>c. M¸y thi c«ng</v>
          </cell>
          <cell r="J85">
            <v>61367.702999999994</v>
          </cell>
        </row>
        <row r="86">
          <cell r="B86" t="str">
            <v/>
          </cell>
          <cell r="C86" t="str">
            <v/>
          </cell>
          <cell r="E86" t="str">
            <v>h23</v>
          </cell>
          <cell r="F86" t="str">
            <v>M¸y hµn 23KW</v>
          </cell>
          <cell r="G86" t="str">
            <v>Ca</v>
          </cell>
          <cell r="H86">
            <v>0.69</v>
          </cell>
          <cell r="I86">
            <v>77338</v>
          </cell>
          <cell r="J86">
            <v>53363.219999999994</v>
          </cell>
          <cell r="M86">
            <v>53363.219999999994</v>
          </cell>
        </row>
        <row r="87">
          <cell r="B87" t="str">
            <v/>
          </cell>
          <cell r="C87" t="str">
            <v/>
          </cell>
          <cell r="E87" t="str">
            <v>m#</v>
          </cell>
          <cell r="F87" t="str">
            <v>M¸y kh¸c</v>
          </cell>
          <cell r="G87" t="str">
            <v>%</v>
          </cell>
          <cell r="H87">
            <v>15</v>
          </cell>
          <cell r="I87">
            <v>53363.219999999994</v>
          </cell>
          <cell r="J87">
            <v>8004.482999999999</v>
          </cell>
          <cell r="M87">
            <v>8004.482999999999</v>
          </cell>
        </row>
        <row r="88">
          <cell r="B88">
            <v>3</v>
          </cell>
          <cell r="C88">
            <v>1242</v>
          </cell>
          <cell r="D88" t="str">
            <v>IB.3611</v>
          </cell>
          <cell r="F88" t="str">
            <v>Cèt thÐp èng cèng d=6mm</v>
          </cell>
          <cell r="G88" t="str">
            <v>TÊn</v>
          </cell>
          <cell r="I88" t="str">
            <v/>
          </cell>
          <cell r="K88">
            <v>4872452.188571428</v>
          </cell>
          <cell r="L88">
            <v>364880.32</v>
          </cell>
          <cell r="M88">
            <v>15915.6</v>
          </cell>
        </row>
        <row r="89">
          <cell r="B89" t="str">
            <v/>
          </cell>
          <cell r="C89" t="str">
            <v/>
          </cell>
          <cell r="F89" t="str">
            <v>a. VËt liÖu</v>
          </cell>
          <cell r="J89">
            <v>4872452.188571428</v>
          </cell>
        </row>
        <row r="90">
          <cell r="B90" t="str">
            <v/>
          </cell>
          <cell r="C90" t="str">
            <v/>
          </cell>
          <cell r="E90" t="str">
            <v>d6</v>
          </cell>
          <cell r="F90" t="str">
            <v>ThÐp trßn d=6mm</v>
          </cell>
          <cell r="G90" t="str">
            <v>kg</v>
          </cell>
          <cell r="H90">
            <v>1005</v>
          </cell>
          <cell r="I90">
            <v>4707.542476190476</v>
          </cell>
          <cell r="J90">
            <v>4731080.188571428</v>
          </cell>
          <cell r="K90">
            <v>4731080.188571428</v>
          </cell>
        </row>
        <row r="91">
          <cell r="B91" t="str">
            <v/>
          </cell>
          <cell r="C91" t="str">
            <v/>
          </cell>
          <cell r="E91" t="str">
            <v>d</v>
          </cell>
          <cell r="F91" t="str">
            <v>D©y thÐp </v>
          </cell>
          <cell r="G91" t="str">
            <v>kg</v>
          </cell>
          <cell r="H91">
            <v>21.42</v>
          </cell>
          <cell r="I91">
            <v>6600</v>
          </cell>
          <cell r="J91">
            <v>141372</v>
          </cell>
          <cell r="K91">
            <v>141372</v>
          </cell>
        </row>
        <row r="92">
          <cell r="B92" t="str">
            <v/>
          </cell>
          <cell r="C92" t="str">
            <v/>
          </cell>
          <cell r="F92" t="str">
            <v>b. Nh©n c«ng</v>
          </cell>
          <cell r="J92">
            <v>364880.32</v>
          </cell>
        </row>
        <row r="93">
          <cell r="B93" t="str">
            <v/>
          </cell>
          <cell r="C93" t="str">
            <v/>
          </cell>
          <cell r="E93" t="str">
            <v>4c</v>
          </cell>
          <cell r="F93" t="str">
            <v>Nh©n c«ng bËc 4,0/7</v>
          </cell>
          <cell r="G93" t="str">
            <v>C«ng </v>
          </cell>
          <cell r="H93">
            <v>23.78</v>
          </cell>
          <cell r="I93">
            <v>15344</v>
          </cell>
          <cell r="J93">
            <v>364880.32</v>
          </cell>
          <cell r="L93">
            <v>364880.32</v>
          </cell>
        </row>
        <row r="94">
          <cell r="B94" t="str">
            <v/>
          </cell>
          <cell r="C94" t="str">
            <v/>
          </cell>
          <cell r="F94" t="str">
            <v>c. M¸y thi c«ng</v>
          </cell>
          <cell r="J94">
            <v>15915.6</v>
          </cell>
        </row>
        <row r="95">
          <cell r="B95" t="str">
            <v/>
          </cell>
          <cell r="C95" t="str">
            <v/>
          </cell>
          <cell r="E95" t="str">
            <v>cu</v>
          </cell>
          <cell r="F95" t="str">
            <v>M¸y c¾t uèn cèt thÐp</v>
          </cell>
          <cell r="G95" t="str">
            <v>Ca</v>
          </cell>
          <cell r="H95">
            <v>0.4</v>
          </cell>
          <cell r="I95">
            <v>39789</v>
          </cell>
          <cell r="J95">
            <v>15915.6</v>
          </cell>
          <cell r="M95">
            <v>15915.6</v>
          </cell>
        </row>
        <row r="96">
          <cell r="B96">
            <v>4</v>
          </cell>
          <cell r="C96">
            <v>1242</v>
          </cell>
          <cell r="D96" t="str">
            <v>IB.3611</v>
          </cell>
          <cell r="F96" t="str">
            <v>Cèt thÐp èng cèng d=10mm</v>
          </cell>
          <cell r="G96" t="str">
            <v>TÊn</v>
          </cell>
          <cell r="I96" t="str">
            <v/>
          </cell>
          <cell r="K96">
            <v>4585309.331428572</v>
          </cell>
          <cell r="L96">
            <v>364880.32</v>
          </cell>
          <cell r="M96">
            <v>15915.6</v>
          </cell>
        </row>
        <row r="97">
          <cell r="B97" t="str">
            <v/>
          </cell>
          <cell r="C97" t="str">
            <v/>
          </cell>
          <cell r="F97" t="str">
            <v>a. VËt liÖu</v>
          </cell>
          <cell r="J97">
            <v>4585309.331428572</v>
          </cell>
        </row>
        <row r="98">
          <cell r="B98" t="str">
            <v/>
          </cell>
          <cell r="C98" t="str">
            <v/>
          </cell>
          <cell r="E98" t="str">
            <v>d10</v>
          </cell>
          <cell r="F98" t="str">
            <v>ThÐp trßn d=10mm</v>
          </cell>
          <cell r="G98" t="str">
            <v>kg</v>
          </cell>
          <cell r="H98">
            <v>1005</v>
          </cell>
          <cell r="I98">
            <v>4421.828190476191</v>
          </cell>
          <cell r="J98">
            <v>4443937.331428572</v>
          </cell>
          <cell r="K98">
            <v>4443937.331428572</v>
          </cell>
        </row>
        <row r="99">
          <cell r="B99" t="str">
            <v/>
          </cell>
          <cell r="C99" t="str">
            <v/>
          </cell>
          <cell r="E99" t="str">
            <v>d</v>
          </cell>
          <cell r="F99" t="str">
            <v>D©y thÐp </v>
          </cell>
          <cell r="G99" t="str">
            <v>kg</v>
          </cell>
          <cell r="H99">
            <v>21.42</v>
          </cell>
          <cell r="I99">
            <v>6600</v>
          </cell>
          <cell r="J99">
            <v>141372</v>
          </cell>
          <cell r="K99">
            <v>141372</v>
          </cell>
        </row>
        <row r="100">
          <cell r="B100" t="str">
            <v/>
          </cell>
          <cell r="C100" t="str">
            <v/>
          </cell>
          <cell r="F100" t="str">
            <v>b. Nh©n c«ng</v>
          </cell>
          <cell r="J100">
            <v>364880.32</v>
          </cell>
        </row>
        <row r="101">
          <cell r="B101" t="str">
            <v/>
          </cell>
          <cell r="C101" t="str">
            <v/>
          </cell>
          <cell r="E101" t="str">
            <v>4c</v>
          </cell>
          <cell r="F101" t="str">
            <v>Nh©n c«ng bËc 4,0/7</v>
          </cell>
          <cell r="G101" t="str">
            <v>C«ng </v>
          </cell>
          <cell r="H101">
            <v>23.78</v>
          </cell>
          <cell r="I101">
            <v>15344</v>
          </cell>
          <cell r="J101">
            <v>364880.32</v>
          </cell>
          <cell r="L101">
            <v>364880.32</v>
          </cell>
        </row>
        <row r="102">
          <cell r="B102" t="str">
            <v/>
          </cell>
          <cell r="C102" t="str">
            <v/>
          </cell>
          <cell r="F102" t="str">
            <v>c. M¸y thi c«ng</v>
          </cell>
          <cell r="J102">
            <v>15915.6</v>
          </cell>
        </row>
        <row r="103">
          <cell r="B103" t="str">
            <v/>
          </cell>
          <cell r="C103" t="str">
            <v/>
          </cell>
          <cell r="E103" t="str">
            <v>cu</v>
          </cell>
          <cell r="F103" t="str">
            <v>M¸y c¾t uèn cèt thÐp</v>
          </cell>
          <cell r="G103" t="str">
            <v>Ca</v>
          </cell>
          <cell r="H103">
            <v>0.4</v>
          </cell>
          <cell r="I103">
            <v>39789</v>
          </cell>
          <cell r="J103">
            <v>15915.6</v>
          </cell>
          <cell r="M103">
            <v>15915.6</v>
          </cell>
        </row>
        <row r="104">
          <cell r="B104">
            <v>5</v>
          </cell>
          <cell r="C104">
            <v>1242</v>
          </cell>
          <cell r="D104" t="str">
            <v>IB.3621</v>
          </cell>
          <cell r="F104" t="str">
            <v>Cèt thÐp èng cèng d=12mm</v>
          </cell>
          <cell r="G104" t="str">
            <v>TÊn</v>
          </cell>
          <cell r="I104" t="str">
            <v/>
          </cell>
          <cell r="K104">
            <v>4660441.3257142855</v>
          </cell>
          <cell r="L104">
            <v>209752.48</v>
          </cell>
          <cell r="M104">
            <v>189759.162</v>
          </cell>
        </row>
        <row r="105">
          <cell r="B105" t="str">
            <v/>
          </cell>
          <cell r="C105" t="str">
            <v/>
          </cell>
          <cell r="F105" t="str">
            <v>a. VËt liÖu</v>
          </cell>
          <cell r="J105">
            <v>4660441.3257142855</v>
          </cell>
        </row>
        <row r="106">
          <cell r="B106" t="str">
            <v/>
          </cell>
          <cell r="C106" t="str">
            <v/>
          </cell>
          <cell r="E106" t="str">
            <v>d12</v>
          </cell>
          <cell r="F106" t="str">
            <v>ThÐp trßn d=12mm</v>
          </cell>
          <cell r="G106" t="str">
            <v>kg</v>
          </cell>
          <cell r="H106">
            <v>1020</v>
          </cell>
          <cell r="I106">
            <v>4374.209142857143</v>
          </cell>
          <cell r="J106">
            <v>4461693.3257142855</v>
          </cell>
          <cell r="K106">
            <v>4461693.3257142855</v>
          </cell>
        </row>
        <row r="107">
          <cell r="B107" t="str">
            <v/>
          </cell>
          <cell r="C107" t="str">
            <v/>
          </cell>
          <cell r="E107" t="str">
            <v>d</v>
          </cell>
          <cell r="F107" t="str">
            <v>D©y thÐp </v>
          </cell>
          <cell r="G107" t="str">
            <v>kg</v>
          </cell>
          <cell r="H107">
            <v>14.28</v>
          </cell>
          <cell r="I107">
            <v>6600</v>
          </cell>
          <cell r="J107">
            <v>94248</v>
          </cell>
          <cell r="K107">
            <v>94248</v>
          </cell>
        </row>
        <row r="108">
          <cell r="B108" t="str">
            <v/>
          </cell>
          <cell r="C108" t="str">
            <v/>
          </cell>
          <cell r="E108" t="str">
            <v>q</v>
          </cell>
          <cell r="F108" t="str">
            <v>Que hµn</v>
          </cell>
          <cell r="G108" t="str">
            <v>kg</v>
          </cell>
          <cell r="H108">
            <v>9.5</v>
          </cell>
          <cell r="I108">
            <v>11000</v>
          </cell>
          <cell r="J108">
            <v>104500</v>
          </cell>
          <cell r="K108">
            <v>104500</v>
          </cell>
        </row>
        <row r="109">
          <cell r="B109" t="str">
            <v/>
          </cell>
          <cell r="C109" t="str">
            <v/>
          </cell>
          <cell r="F109" t="str">
            <v>b. Nh©n c«ng</v>
          </cell>
          <cell r="J109">
            <v>209752.48</v>
          </cell>
        </row>
        <row r="110">
          <cell r="B110" t="str">
            <v/>
          </cell>
          <cell r="C110" t="str">
            <v/>
          </cell>
          <cell r="E110" t="str">
            <v>4c</v>
          </cell>
          <cell r="F110" t="str">
            <v>Nh©n c«ng bËc 4,0/7</v>
          </cell>
          <cell r="G110" t="str">
            <v>C«ng </v>
          </cell>
          <cell r="H110">
            <v>13.67</v>
          </cell>
          <cell r="I110">
            <v>15344</v>
          </cell>
          <cell r="J110">
            <v>209752.48</v>
          </cell>
          <cell r="L110">
            <v>209752.48</v>
          </cell>
        </row>
        <row r="111">
          <cell r="B111" t="str">
            <v/>
          </cell>
          <cell r="C111" t="str">
            <v/>
          </cell>
          <cell r="F111" t="str">
            <v>c. M¸y thi c«ng</v>
          </cell>
          <cell r="J111">
            <v>189759.162</v>
          </cell>
        </row>
        <row r="112">
          <cell r="B112" t="str">
            <v/>
          </cell>
          <cell r="C112" t="str">
            <v/>
          </cell>
          <cell r="E112" t="str">
            <v>h23</v>
          </cell>
          <cell r="F112" t="str">
            <v>M¸y hµn 23KW</v>
          </cell>
          <cell r="G112" t="str">
            <v>Ca</v>
          </cell>
          <cell r="H112">
            <v>2.289</v>
          </cell>
          <cell r="I112">
            <v>77338</v>
          </cell>
          <cell r="J112">
            <v>177026.682</v>
          </cell>
          <cell r="M112">
            <v>177026.682</v>
          </cell>
        </row>
        <row r="113">
          <cell r="B113" t="str">
            <v/>
          </cell>
          <cell r="C113" t="str">
            <v/>
          </cell>
          <cell r="E113" t="str">
            <v>cu</v>
          </cell>
          <cell r="F113" t="str">
            <v>M¸y c¾t uèn cèt thÐp</v>
          </cell>
          <cell r="G113" t="str">
            <v>Ca</v>
          </cell>
          <cell r="H113">
            <v>0.32</v>
          </cell>
          <cell r="I113">
            <v>39789</v>
          </cell>
          <cell r="J113">
            <v>12732.48</v>
          </cell>
          <cell r="M113">
            <v>12732.48</v>
          </cell>
        </row>
        <row r="114">
          <cell r="B114">
            <v>6</v>
          </cell>
          <cell r="C114">
            <v>1242</v>
          </cell>
          <cell r="D114" t="str">
            <v>UD.3430</v>
          </cell>
          <cell r="F114" t="str">
            <v>QuÐt nhùa vµ mèi nèi èng cèng d=125</v>
          </cell>
          <cell r="G114" t="str">
            <v>1èng</v>
          </cell>
          <cell r="I114" t="str">
            <v/>
          </cell>
          <cell r="K114">
            <v>83667.36141714285</v>
          </cell>
          <cell r="L114">
            <v>11250.470000000001</v>
          </cell>
          <cell r="M114">
            <v>0</v>
          </cell>
        </row>
        <row r="115">
          <cell r="B115" t="str">
            <v/>
          </cell>
          <cell r="C115" t="str">
            <v/>
          </cell>
          <cell r="F115" t="str">
            <v>a. VËt liÖu</v>
          </cell>
          <cell r="J115">
            <v>83667.36141714285</v>
          </cell>
        </row>
        <row r="116">
          <cell r="B116" t="str">
            <v/>
          </cell>
          <cell r="C116" t="str">
            <v/>
          </cell>
          <cell r="E116" t="str">
            <v>n</v>
          </cell>
          <cell r="F116" t="str">
            <v>Nhùa ®­êng</v>
          </cell>
          <cell r="G116" t="str">
            <v>kg</v>
          </cell>
          <cell r="H116">
            <v>18.96</v>
          </cell>
          <cell r="I116">
            <v>3428.183619047619</v>
          </cell>
          <cell r="J116">
            <v>64998.361417142856</v>
          </cell>
          <cell r="K116">
            <v>64998.361417142856</v>
          </cell>
        </row>
        <row r="117">
          <cell r="B117" t="str">
            <v/>
          </cell>
          <cell r="C117" t="str">
            <v/>
          </cell>
          <cell r="E117" t="str">
            <v>gid</v>
          </cell>
          <cell r="F117" t="str">
            <v>GiÊy dÇu</v>
          </cell>
          <cell r="G117" t="str">
            <v>m2</v>
          </cell>
          <cell r="H117">
            <v>1.75</v>
          </cell>
          <cell r="I117">
            <v>7350</v>
          </cell>
          <cell r="J117">
            <v>12862.5</v>
          </cell>
          <cell r="K117">
            <v>12862.5</v>
          </cell>
        </row>
        <row r="118">
          <cell r="B118" t="str">
            <v/>
          </cell>
          <cell r="C118" t="str">
            <v/>
          </cell>
          <cell r="E118" t="str">
            <v>®ay</v>
          </cell>
          <cell r="F118" t="str">
            <v>§ay</v>
          </cell>
          <cell r="G118" t="str">
            <v>kg</v>
          </cell>
          <cell r="H118">
            <v>0.79</v>
          </cell>
          <cell r="I118">
            <v>7350</v>
          </cell>
          <cell r="J118">
            <v>5806.5</v>
          </cell>
          <cell r="K118">
            <v>5806.5</v>
          </cell>
        </row>
        <row r="119">
          <cell r="B119" t="str">
            <v/>
          </cell>
          <cell r="C119" t="str">
            <v/>
          </cell>
          <cell r="F119" t="str">
            <v>b. Nh©n c«ng</v>
          </cell>
          <cell r="J119">
            <v>11250.470000000001</v>
          </cell>
        </row>
        <row r="120">
          <cell r="B120" t="str">
            <v/>
          </cell>
          <cell r="C120" t="str">
            <v/>
          </cell>
          <cell r="E120" t="str">
            <v>3,5c</v>
          </cell>
          <cell r="F120" t="str">
            <v>Nh©n c«ng bËc 3,5/7</v>
          </cell>
          <cell r="G120" t="str">
            <v>C«ng </v>
          </cell>
          <cell r="H120">
            <v>0.77</v>
          </cell>
          <cell r="I120">
            <v>14611</v>
          </cell>
          <cell r="J120">
            <v>11250.470000000001</v>
          </cell>
          <cell r="L120">
            <v>11250.470000000001</v>
          </cell>
        </row>
        <row r="121">
          <cell r="B121">
            <v>7</v>
          </cell>
          <cell r="C121">
            <v>1242</v>
          </cell>
          <cell r="D121" t="str">
            <v>UD.3420</v>
          </cell>
          <cell r="F121" t="str">
            <v>QuÐt nhùa vµ mèi nèi èng cèng d=100</v>
          </cell>
          <cell r="G121" t="str">
            <v>1èng</v>
          </cell>
          <cell r="I121" t="str">
            <v/>
          </cell>
          <cell r="K121">
            <v>68209.28242285714</v>
          </cell>
          <cell r="L121">
            <v>7889.9400000000005</v>
          </cell>
          <cell r="M121">
            <v>0</v>
          </cell>
        </row>
        <row r="122">
          <cell r="B122" t="str">
            <v/>
          </cell>
          <cell r="C122" t="str">
            <v/>
          </cell>
          <cell r="F122" t="str">
            <v>a. VËt liÖu</v>
          </cell>
          <cell r="J122">
            <v>68209.28242285714</v>
          </cell>
        </row>
        <row r="123">
          <cell r="B123" t="str">
            <v/>
          </cell>
          <cell r="C123" t="str">
            <v/>
          </cell>
          <cell r="E123" t="str">
            <v>n</v>
          </cell>
          <cell r="F123" t="str">
            <v>Nhùa ®­êng</v>
          </cell>
          <cell r="G123" t="str">
            <v>kg</v>
          </cell>
          <cell r="H123">
            <v>15.48</v>
          </cell>
          <cell r="I123">
            <v>3428.183619047619</v>
          </cell>
          <cell r="J123">
            <v>53068.28242285714</v>
          </cell>
          <cell r="K123">
            <v>53068.28242285714</v>
          </cell>
        </row>
        <row r="124">
          <cell r="B124" t="str">
            <v/>
          </cell>
          <cell r="C124" t="str">
            <v/>
          </cell>
          <cell r="E124" t="str">
            <v>gid</v>
          </cell>
          <cell r="F124" t="str">
            <v>GiÊy dÇu</v>
          </cell>
          <cell r="G124" t="str">
            <v>m2</v>
          </cell>
          <cell r="H124">
            <v>1.44</v>
          </cell>
          <cell r="I124">
            <v>7350</v>
          </cell>
          <cell r="J124">
            <v>10584</v>
          </cell>
          <cell r="K124">
            <v>10584</v>
          </cell>
        </row>
        <row r="125">
          <cell r="B125" t="str">
            <v/>
          </cell>
          <cell r="C125" t="str">
            <v/>
          </cell>
          <cell r="E125" t="str">
            <v>®ay</v>
          </cell>
          <cell r="F125" t="str">
            <v>§ay</v>
          </cell>
          <cell r="G125" t="str">
            <v>kg</v>
          </cell>
          <cell r="H125">
            <v>0.62</v>
          </cell>
          <cell r="I125">
            <v>7350</v>
          </cell>
          <cell r="J125">
            <v>4557</v>
          </cell>
          <cell r="K125">
            <v>4557</v>
          </cell>
        </row>
        <row r="126">
          <cell r="B126" t="str">
            <v/>
          </cell>
          <cell r="C126" t="str">
            <v/>
          </cell>
          <cell r="F126" t="str">
            <v>b. Nh©n c«ng</v>
          </cell>
          <cell r="J126">
            <v>7889.9400000000005</v>
          </cell>
        </row>
        <row r="127">
          <cell r="B127" t="str">
            <v/>
          </cell>
          <cell r="C127" t="str">
            <v/>
          </cell>
          <cell r="E127" t="str">
            <v>3,5c</v>
          </cell>
          <cell r="F127" t="str">
            <v>Nh©n c«ng bËc 3,5/7</v>
          </cell>
          <cell r="G127" t="str">
            <v>C«ng </v>
          </cell>
          <cell r="H127">
            <v>0.54</v>
          </cell>
          <cell r="I127">
            <v>14611</v>
          </cell>
          <cell r="J127">
            <v>7889.9400000000005</v>
          </cell>
          <cell r="L127">
            <v>7889.9400000000005</v>
          </cell>
        </row>
        <row r="128">
          <cell r="B128">
            <v>8</v>
          </cell>
          <cell r="C128">
            <v>29</v>
          </cell>
          <cell r="D128" t="str">
            <v>XR.6312</v>
          </cell>
          <cell r="F128" t="str">
            <v>§Êt sÐt dµy 15cm bäc trªn th©n cèng </v>
          </cell>
          <cell r="G128" t="str">
            <v>m3</v>
          </cell>
          <cell r="I128" t="str">
            <v/>
          </cell>
          <cell r="K128">
            <v>11000</v>
          </cell>
          <cell r="L128">
            <v>17533.2</v>
          </cell>
          <cell r="M128">
            <v>0</v>
          </cell>
        </row>
        <row r="129">
          <cell r="B129" t="str">
            <v/>
          </cell>
          <cell r="C129" t="str">
            <v/>
          </cell>
          <cell r="F129" t="str">
            <v>a. VËt liÖu</v>
          </cell>
          <cell r="J129">
            <v>11000</v>
          </cell>
        </row>
        <row r="130">
          <cell r="B130" t="str">
            <v/>
          </cell>
          <cell r="C130" t="str">
            <v/>
          </cell>
          <cell r="E130" t="str">
            <v>ds</v>
          </cell>
          <cell r="F130" t="str">
            <v>§Êt sÐt dÎo</v>
          </cell>
          <cell r="G130" t="str">
            <v>m3</v>
          </cell>
          <cell r="H130">
            <v>1.1</v>
          </cell>
          <cell r="I130">
            <v>10000</v>
          </cell>
          <cell r="J130">
            <v>11000</v>
          </cell>
          <cell r="K130">
            <v>11000</v>
          </cell>
        </row>
        <row r="131">
          <cell r="B131" t="str">
            <v/>
          </cell>
          <cell r="C131" t="str">
            <v/>
          </cell>
          <cell r="F131" t="str">
            <v>b. Nh©n c«ng</v>
          </cell>
          <cell r="J131">
            <v>17533.2</v>
          </cell>
        </row>
        <row r="132">
          <cell r="B132" t="str">
            <v/>
          </cell>
          <cell r="C132" t="str">
            <v/>
          </cell>
          <cell r="E132" t="str">
            <v>3,5c</v>
          </cell>
          <cell r="F132" t="str">
            <v>Nh©n c«ng bËc 3,5/7</v>
          </cell>
          <cell r="G132" t="str">
            <v>C«ng </v>
          </cell>
          <cell r="H132">
            <v>1.2</v>
          </cell>
          <cell r="I132">
            <v>14611</v>
          </cell>
          <cell r="J132">
            <v>17533.2</v>
          </cell>
          <cell r="L132">
            <v>17533.2</v>
          </cell>
        </row>
        <row r="133">
          <cell r="B133">
            <v>9</v>
          </cell>
          <cell r="C133">
            <v>1242</v>
          </cell>
          <cell r="D133" t="str">
            <v>BB.1411</v>
          </cell>
          <cell r="F133" t="str">
            <v>§¾p c¸t h¹t th« K95 th©n cèng</v>
          </cell>
          <cell r="G133" t="str">
            <v>m3</v>
          </cell>
          <cell r="I133" t="str">
            <v/>
          </cell>
          <cell r="K133">
            <v>107535.07487999999</v>
          </cell>
          <cell r="L133">
            <v>7549.360000000001</v>
          </cell>
          <cell r="M133">
            <v>0</v>
          </cell>
        </row>
        <row r="134">
          <cell r="B134" t="str">
            <v/>
          </cell>
          <cell r="C134" t="str">
            <v/>
          </cell>
          <cell r="F134" t="str">
            <v>a. VËt liÖu</v>
          </cell>
          <cell r="J134">
            <v>107535.07487999999</v>
          </cell>
        </row>
        <row r="135">
          <cell r="B135" t="str">
            <v/>
          </cell>
          <cell r="C135" t="str">
            <v/>
          </cell>
          <cell r="E135" t="str">
            <v>c</v>
          </cell>
          <cell r="F135" t="str">
            <v>C¸t vµng</v>
          </cell>
          <cell r="G135" t="str">
            <v>m3</v>
          </cell>
          <cell r="H135">
            <v>1.22</v>
          </cell>
          <cell r="I135">
            <v>86415.19999999998</v>
          </cell>
          <cell r="J135">
            <v>105426.54399999998</v>
          </cell>
          <cell r="K135">
            <v>105426.54399999998</v>
          </cell>
        </row>
        <row r="136">
          <cell r="B136" t="str">
            <v/>
          </cell>
          <cell r="C136" t="str">
            <v/>
          </cell>
          <cell r="E136" t="str">
            <v>#</v>
          </cell>
          <cell r="F136" t="str">
            <v>VËt liÖu kh¸c</v>
          </cell>
          <cell r="G136" t="str">
            <v>%</v>
          </cell>
          <cell r="H136">
            <v>2</v>
          </cell>
          <cell r="I136">
            <v>105426.54399999998</v>
          </cell>
          <cell r="J136">
            <v>2108.53088</v>
          </cell>
          <cell r="K136">
            <v>2108.53088</v>
          </cell>
        </row>
        <row r="137">
          <cell r="B137" t="str">
            <v/>
          </cell>
          <cell r="C137" t="str">
            <v/>
          </cell>
          <cell r="F137" t="str">
            <v>b. Nh©n c«ng</v>
          </cell>
          <cell r="J137">
            <v>7549.360000000001</v>
          </cell>
        </row>
        <row r="138">
          <cell r="B138" t="str">
            <v/>
          </cell>
          <cell r="C138" t="str">
            <v/>
          </cell>
          <cell r="E138" t="str">
            <v>2,7c</v>
          </cell>
          <cell r="F138" t="str">
            <v>Nh©n c«ng bËc 2,7/7</v>
          </cell>
          <cell r="G138" t="str">
            <v>C«ng </v>
          </cell>
          <cell r="H138">
            <v>0.56</v>
          </cell>
          <cell r="I138">
            <v>13481</v>
          </cell>
          <cell r="J138">
            <v>7549.360000000001</v>
          </cell>
          <cell r="L138">
            <v>7549.360000000001</v>
          </cell>
        </row>
        <row r="139">
          <cell r="B139">
            <v>10</v>
          </cell>
          <cell r="C139">
            <v>1242</v>
          </cell>
          <cell r="D139" t="str">
            <v>BA.1324</v>
          </cell>
          <cell r="F139" t="str">
            <v>§µo ®Êt cÊp 4 thñ c«ng</v>
          </cell>
          <cell r="G139" t="str">
            <v>m3</v>
          </cell>
          <cell r="I139" t="str">
            <v/>
          </cell>
          <cell r="K139">
            <v>0</v>
          </cell>
          <cell r="L139">
            <v>26962</v>
          </cell>
          <cell r="M139">
            <v>0</v>
          </cell>
        </row>
        <row r="140">
          <cell r="B140" t="str">
            <v/>
          </cell>
          <cell r="C140" t="str">
            <v/>
          </cell>
          <cell r="F140" t="str">
            <v>b. Nh©n c«ng</v>
          </cell>
          <cell r="J140">
            <v>26962</v>
          </cell>
        </row>
        <row r="141">
          <cell r="B141" t="str">
            <v/>
          </cell>
          <cell r="C141" t="str">
            <v/>
          </cell>
          <cell r="E141" t="str">
            <v>2,7c</v>
          </cell>
          <cell r="F141" t="str">
            <v>Nh©n c«ng bËc 2,7/7</v>
          </cell>
          <cell r="G141" t="str">
            <v>C«ng </v>
          </cell>
          <cell r="H141">
            <v>2</v>
          </cell>
          <cell r="I141">
            <v>13481</v>
          </cell>
          <cell r="J141">
            <v>26962</v>
          </cell>
          <cell r="L141">
            <v>26962</v>
          </cell>
        </row>
        <row r="142">
          <cell r="B142">
            <v>11</v>
          </cell>
          <cell r="C142">
            <v>1242</v>
          </cell>
          <cell r="D142" t="str">
            <v>BA.1383</v>
          </cell>
          <cell r="F142" t="str">
            <v>§µo ®Êt cÊp 3 b»ng thñ c«ng</v>
          </cell>
          <cell r="G142" t="str">
            <v>m3</v>
          </cell>
          <cell r="I142" t="str">
            <v/>
          </cell>
          <cell r="K142">
            <v>0</v>
          </cell>
          <cell r="L142">
            <v>15637.96</v>
          </cell>
          <cell r="M142">
            <v>0</v>
          </cell>
        </row>
        <row r="143">
          <cell r="B143" t="str">
            <v/>
          </cell>
          <cell r="C143" t="str">
            <v/>
          </cell>
          <cell r="F143" t="str">
            <v>b. Nh©n c«ng</v>
          </cell>
          <cell r="J143">
            <v>15637.96</v>
          </cell>
        </row>
        <row r="144">
          <cell r="B144" t="str">
            <v/>
          </cell>
          <cell r="C144" t="str">
            <v/>
          </cell>
          <cell r="E144" t="str">
            <v>2,7c</v>
          </cell>
          <cell r="F144" t="str">
            <v>Nh©n c«ng bËc 2,7/7</v>
          </cell>
          <cell r="G144" t="str">
            <v>C«ng </v>
          </cell>
          <cell r="H144">
            <v>1.16</v>
          </cell>
          <cell r="I144">
            <v>13481</v>
          </cell>
          <cell r="J144">
            <v>15637.96</v>
          </cell>
          <cell r="L144">
            <v>15637.96</v>
          </cell>
        </row>
        <row r="145">
          <cell r="B145">
            <v>12</v>
          </cell>
          <cell r="C145">
            <v>1242</v>
          </cell>
          <cell r="D145" t="str">
            <v>BE1113</v>
          </cell>
          <cell r="F145" t="str">
            <v>§µo ®Êt mãng cÊp 3 b»ng m¸y</v>
          </cell>
          <cell r="G145" t="str">
            <v>100m3</v>
          </cell>
          <cell r="I145" t="str">
            <v/>
          </cell>
          <cell r="K145">
            <v>0</v>
          </cell>
          <cell r="L145">
            <v>44132.04</v>
          </cell>
          <cell r="M145">
            <v>580205.5800000001</v>
          </cell>
        </row>
        <row r="146">
          <cell r="B146" t="str">
            <v/>
          </cell>
          <cell r="C146" t="str">
            <v/>
          </cell>
          <cell r="F146" t="str">
            <v>b. Nh©n c«ng</v>
          </cell>
          <cell r="J146">
            <v>44132.04</v>
          </cell>
        </row>
        <row r="147">
          <cell r="B147" t="str">
            <v/>
          </cell>
          <cell r="C147" t="str">
            <v/>
          </cell>
          <cell r="E147">
            <v>3</v>
          </cell>
          <cell r="F147" t="str">
            <v>Nh©n c«ng bËc 3,0/7</v>
          </cell>
          <cell r="G147" t="str">
            <v>C«ng </v>
          </cell>
          <cell r="H147">
            <v>3.18</v>
          </cell>
          <cell r="I147">
            <v>13878</v>
          </cell>
          <cell r="J147">
            <v>44132.04</v>
          </cell>
          <cell r="L147">
            <v>44132.04</v>
          </cell>
        </row>
        <row r="148">
          <cell r="B148" t="str">
            <v/>
          </cell>
          <cell r="C148" t="str">
            <v/>
          </cell>
          <cell r="F148" t="str">
            <v>c. M¸y thi c«ng</v>
          </cell>
          <cell r="J148">
            <v>580205.5800000001</v>
          </cell>
        </row>
        <row r="149">
          <cell r="B149" t="str">
            <v/>
          </cell>
          <cell r="C149" t="str">
            <v/>
          </cell>
          <cell r="E149" t="str">
            <v>md&lt;=1,25</v>
          </cell>
          <cell r="F149" t="str">
            <v>M¸y ®µo &lt;=1,25m3</v>
          </cell>
          <cell r="G149" t="str">
            <v>Ca</v>
          </cell>
          <cell r="H149">
            <v>0.444</v>
          </cell>
          <cell r="I149">
            <v>1238930</v>
          </cell>
          <cell r="J149">
            <v>550084.92</v>
          </cell>
          <cell r="M149">
            <v>550084.92</v>
          </cell>
        </row>
        <row r="150">
          <cell r="B150" t="str">
            <v/>
          </cell>
          <cell r="C150" t="str">
            <v/>
          </cell>
          <cell r="E150" t="str">
            <v>mu110</v>
          </cell>
          <cell r="F150" t="str">
            <v>M¸y ñi 110cv</v>
          </cell>
          <cell r="G150" t="str">
            <v>Ca</v>
          </cell>
          <cell r="H150">
            <v>0.045</v>
          </cell>
          <cell r="I150">
            <v>669348</v>
          </cell>
          <cell r="J150">
            <v>30120.66</v>
          </cell>
          <cell r="M150">
            <v>30120.66</v>
          </cell>
        </row>
        <row r="151">
          <cell r="B151">
            <v>13</v>
          </cell>
          <cell r="C151">
            <v>1242</v>
          </cell>
          <cell r="D151" t="str">
            <v>BL.1214</v>
          </cell>
          <cell r="F151" t="str">
            <v>§µo ®¸ b»ng m¸y</v>
          </cell>
          <cell r="G151" t="str">
            <v>100m3</v>
          </cell>
          <cell r="I151" t="str">
            <v/>
          </cell>
          <cell r="K151">
            <v>1324664.25</v>
          </cell>
          <cell r="L151">
            <v>321442</v>
          </cell>
          <cell r="M151">
            <v>251835.29880000002</v>
          </cell>
        </row>
        <row r="152">
          <cell r="B152" t="str">
            <v/>
          </cell>
          <cell r="C152" t="str">
            <v/>
          </cell>
          <cell r="F152" t="str">
            <v>a. VËt liÖu</v>
          </cell>
        </row>
        <row r="153">
          <cell r="B153" t="str">
            <v/>
          </cell>
          <cell r="C153" t="str">
            <v/>
          </cell>
          <cell r="F153" t="str">
            <v>Thuèc næ Am«nÝt</v>
          </cell>
          <cell r="G153" t="str">
            <v>kg</v>
          </cell>
          <cell r="H153">
            <v>53</v>
          </cell>
          <cell r="I153">
            <v>20641</v>
          </cell>
          <cell r="K153">
            <v>1093973</v>
          </cell>
        </row>
        <row r="154">
          <cell r="B154" t="str">
            <v/>
          </cell>
          <cell r="C154" t="str">
            <v/>
          </cell>
          <cell r="F154" t="str">
            <v>KÝp næ</v>
          </cell>
          <cell r="G154" t="str">
            <v>c¸i</v>
          </cell>
          <cell r="H154">
            <v>20</v>
          </cell>
          <cell r="I154">
            <v>2015</v>
          </cell>
          <cell r="K154">
            <v>40300</v>
          </cell>
        </row>
        <row r="155">
          <cell r="B155" t="str">
            <v/>
          </cell>
          <cell r="C155" t="str">
            <v/>
          </cell>
          <cell r="F155" t="str">
            <v>D©y næ</v>
          </cell>
          <cell r="G155" t="str">
            <v>m</v>
          </cell>
          <cell r="H155">
            <v>20</v>
          </cell>
          <cell r="I155">
            <v>5733</v>
          </cell>
          <cell r="K155">
            <v>114660</v>
          </cell>
        </row>
        <row r="156">
          <cell r="B156" t="str">
            <v/>
          </cell>
          <cell r="C156" t="str">
            <v/>
          </cell>
          <cell r="F156" t="str">
            <v>D©y ch¸y chËm</v>
          </cell>
          <cell r="G156" t="str">
            <v>m</v>
          </cell>
          <cell r="H156">
            <v>5</v>
          </cell>
          <cell r="I156">
            <v>1662</v>
          </cell>
          <cell r="K156">
            <v>8310</v>
          </cell>
        </row>
        <row r="157">
          <cell r="B157" t="str">
            <v/>
          </cell>
          <cell r="C157" t="str">
            <v/>
          </cell>
          <cell r="F157" t="str">
            <v>D©y ®iÖn</v>
          </cell>
          <cell r="G157" t="str">
            <v>m</v>
          </cell>
          <cell r="H157">
            <v>26</v>
          </cell>
          <cell r="I157">
            <v>167</v>
          </cell>
          <cell r="K157">
            <v>4342</v>
          </cell>
        </row>
        <row r="158">
          <cell r="B158" t="str">
            <v/>
          </cell>
          <cell r="C158" t="str">
            <v/>
          </cell>
          <cell r="E158" t="str">
            <v>#</v>
          </cell>
          <cell r="F158" t="str">
            <v>VËt liÖu kh¸c</v>
          </cell>
          <cell r="G158" t="str">
            <v>%</v>
          </cell>
          <cell r="H158">
            <v>5</v>
          </cell>
          <cell r="I158">
            <v>1261585</v>
          </cell>
          <cell r="K158">
            <v>63079.25</v>
          </cell>
        </row>
        <row r="159">
          <cell r="B159" t="str">
            <v/>
          </cell>
          <cell r="C159" t="str">
            <v/>
          </cell>
          <cell r="F159" t="str">
            <v>b. Nh©n c«ng</v>
          </cell>
        </row>
        <row r="160">
          <cell r="B160" t="str">
            <v/>
          </cell>
          <cell r="C160" t="str">
            <v/>
          </cell>
          <cell r="E160">
            <v>3.5</v>
          </cell>
          <cell r="F160" t="str">
            <v>Nh©n c«ng bËc 3,5/7</v>
          </cell>
          <cell r="G160" t="str">
            <v>C«ng </v>
          </cell>
          <cell r="H160">
            <v>22</v>
          </cell>
          <cell r="I160">
            <v>14611</v>
          </cell>
          <cell r="L160">
            <v>321442</v>
          </cell>
        </row>
        <row r="161">
          <cell r="B161" t="str">
            <v/>
          </cell>
          <cell r="C161" t="str">
            <v/>
          </cell>
          <cell r="F161" t="str">
            <v>c. M¸y thi c«ng</v>
          </cell>
        </row>
        <row r="162">
          <cell r="B162" t="str">
            <v/>
          </cell>
          <cell r="C162" t="str">
            <v/>
          </cell>
          <cell r="F162" t="str">
            <v>M¸y khoan xoay ®Ëp F65</v>
          </cell>
          <cell r="G162" t="str">
            <v>Ca</v>
          </cell>
          <cell r="H162">
            <v>0.7</v>
          </cell>
          <cell r="I162">
            <v>230707</v>
          </cell>
          <cell r="M162">
            <v>161494.9</v>
          </cell>
        </row>
        <row r="163">
          <cell r="B163" t="str">
            <v/>
          </cell>
          <cell r="C163" t="str">
            <v/>
          </cell>
          <cell r="F163" t="str">
            <v>M¸y nÐn khÝ 17m3/h</v>
          </cell>
          <cell r="G163" t="str">
            <v>Ca</v>
          </cell>
          <cell r="H163">
            <v>0.7</v>
          </cell>
          <cell r="I163">
            <v>36644</v>
          </cell>
          <cell r="M163">
            <v>25650.8</v>
          </cell>
        </row>
        <row r="164">
          <cell r="B164" t="str">
            <v/>
          </cell>
          <cell r="C164" t="str">
            <v/>
          </cell>
          <cell r="F164" t="str">
            <v>M¸y khoan cÇm tay F42</v>
          </cell>
          <cell r="G164" t="str">
            <v>Ca</v>
          </cell>
          <cell r="H164">
            <v>1</v>
          </cell>
          <cell r="I164">
            <v>35357</v>
          </cell>
          <cell r="M164">
            <v>35357</v>
          </cell>
        </row>
        <row r="165">
          <cell r="B165" t="str">
            <v/>
          </cell>
          <cell r="C165" t="str">
            <v/>
          </cell>
          <cell r="F165" t="str">
            <v>M¸y ñi 140cv</v>
          </cell>
          <cell r="G165" t="str">
            <v>Ca</v>
          </cell>
          <cell r="H165">
            <v>0.02</v>
          </cell>
          <cell r="I165">
            <v>865868</v>
          </cell>
          <cell r="M165">
            <v>17317.36</v>
          </cell>
        </row>
        <row r="166">
          <cell r="B166" t="str">
            <v/>
          </cell>
          <cell r="C166" t="str">
            <v/>
          </cell>
          <cell r="E166" t="str">
            <v>nk</v>
          </cell>
          <cell r="F166" t="str">
            <v>M¸y nÐn khÝ 10m3/h</v>
          </cell>
          <cell r="G166" t="str">
            <v>Ca</v>
          </cell>
          <cell r="H166">
            <v>0.33</v>
          </cell>
          <cell r="I166">
            <v>28854</v>
          </cell>
          <cell r="M166">
            <v>9521.82</v>
          </cell>
        </row>
        <row r="167">
          <cell r="B167" t="str">
            <v/>
          </cell>
          <cell r="C167" t="str">
            <v/>
          </cell>
          <cell r="E167" t="str">
            <v>m#</v>
          </cell>
          <cell r="F167" t="str">
            <v>M¸y kh¸c</v>
          </cell>
          <cell r="G167" t="str">
            <v>%</v>
          </cell>
          <cell r="H167">
            <v>1</v>
          </cell>
          <cell r="I167">
            <v>249341.88</v>
          </cell>
          <cell r="M167">
            <v>2493.4188</v>
          </cell>
        </row>
        <row r="168">
          <cell r="B168">
            <v>14</v>
          </cell>
          <cell r="C168">
            <v>1242</v>
          </cell>
          <cell r="D168" t="str">
            <v>BB1113</v>
          </cell>
          <cell r="F168" t="str">
            <v>§¾p ®Êt mãng c«ng tr×nh</v>
          </cell>
          <cell r="G168" t="str">
            <v>m3</v>
          </cell>
          <cell r="I168" t="str">
            <v/>
          </cell>
          <cell r="K168">
            <v>0</v>
          </cell>
          <cell r="L168">
            <v>23996.18</v>
          </cell>
          <cell r="M168">
            <v>0</v>
          </cell>
        </row>
        <row r="169">
          <cell r="B169" t="str">
            <v/>
          </cell>
          <cell r="C169" t="str">
            <v/>
          </cell>
          <cell r="F169" t="str">
            <v>b. Nh©n c«ng</v>
          </cell>
          <cell r="J169">
            <v>23996.18</v>
          </cell>
        </row>
        <row r="170">
          <cell r="B170" t="str">
            <v/>
          </cell>
          <cell r="C170" t="str">
            <v/>
          </cell>
          <cell r="E170" t="str">
            <v>2,7c</v>
          </cell>
          <cell r="F170" t="str">
            <v>Nh©n c«ng bËc 2,7/7</v>
          </cell>
          <cell r="G170" t="str">
            <v>C«ng </v>
          </cell>
          <cell r="H170">
            <v>1.78</v>
          </cell>
          <cell r="I170">
            <v>13481</v>
          </cell>
          <cell r="J170">
            <v>23996.18</v>
          </cell>
          <cell r="L170">
            <v>23996.18</v>
          </cell>
        </row>
        <row r="171">
          <cell r="B171">
            <v>15</v>
          </cell>
          <cell r="C171">
            <v>1242</v>
          </cell>
          <cell r="D171" t="str">
            <v>BB1123</v>
          </cell>
          <cell r="F171" t="str">
            <v>§¾p ®Êt trªn cèng k95 b»ng thñ c«ng</v>
          </cell>
          <cell r="G171" t="str">
            <v>m3</v>
          </cell>
          <cell r="I171" t="str">
            <v/>
          </cell>
          <cell r="K171">
            <v>0</v>
          </cell>
          <cell r="L171">
            <v>23996.18</v>
          </cell>
          <cell r="M171">
            <v>0</v>
          </cell>
        </row>
        <row r="172">
          <cell r="B172" t="str">
            <v/>
          </cell>
          <cell r="C172" t="str">
            <v/>
          </cell>
          <cell r="F172" t="str">
            <v>b. Nh©n c«ng</v>
          </cell>
          <cell r="J172">
            <v>23996.18</v>
          </cell>
        </row>
        <row r="173">
          <cell r="B173" t="str">
            <v/>
          </cell>
          <cell r="C173" t="str">
            <v/>
          </cell>
          <cell r="E173" t="str">
            <v>2,7c</v>
          </cell>
          <cell r="F173" t="str">
            <v>Nh©n c«ng bËc 2,7/7</v>
          </cell>
          <cell r="G173" t="str">
            <v>C«ng </v>
          </cell>
          <cell r="H173">
            <v>1.78</v>
          </cell>
          <cell r="I173">
            <v>13481</v>
          </cell>
          <cell r="J173">
            <v>23996.18</v>
          </cell>
          <cell r="L173">
            <v>23996.18</v>
          </cell>
        </row>
        <row r="174">
          <cell r="B174">
            <v>16</v>
          </cell>
          <cell r="C174">
            <v>1242</v>
          </cell>
          <cell r="D174" t="str">
            <v>BK4123</v>
          </cell>
          <cell r="F174" t="str">
            <v>§¾p ®Êt trªn cèng K95 b»ng m¸y</v>
          </cell>
          <cell r="G174" t="str">
            <v>100m3</v>
          </cell>
          <cell r="I174" t="str">
            <v/>
          </cell>
          <cell r="K174">
            <v>0</v>
          </cell>
          <cell r="L174">
            <v>43854.48</v>
          </cell>
          <cell r="M174">
            <v>360788.50800000003</v>
          </cell>
        </row>
        <row r="175">
          <cell r="F175" t="str">
            <v>b. Nh©n c«ng</v>
          </cell>
          <cell r="J175">
            <v>43854.48</v>
          </cell>
        </row>
        <row r="176">
          <cell r="B176" t="str">
            <v/>
          </cell>
          <cell r="C176" t="str">
            <v/>
          </cell>
          <cell r="E176">
            <v>3</v>
          </cell>
          <cell r="F176" t="str">
            <v>Nh©n c«ng bËc 3,0/7</v>
          </cell>
          <cell r="G176" t="str">
            <v>C«ng </v>
          </cell>
          <cell r="H176">
            <v>3.16</v>
          </cell>
          <cell r="I176">
            <v>13878</v>
          </cell>
          <cell r="J176">
            <v>43854.48</v>
          </cell>
          <cell r="L176">
            <v>43854.48</v>
          </cell>
        </row>
        <row r="177">
          <cell r="B177" t="str">
            <v/>
          </cell>
          <cell r="C177" t="str">
            <v/>
          </cell>
          <cell r="F177" t="str">
            <v>c. M¸y thi c«ng</v>
          </cell>
          <cell r="J177">
            <v>360788.50800000003</v>
          </cell>
        </row>
        <row r="178">
          <cell r="B178" t="str">
            <v/>
          </cell>
          <cell r="C178" t="str">
            <v/>
          </cell>
          <cell r="E178" t="str">
            <v>md9</v>
          </cell>
          <cell r="F178" t="str">
            <v>M¸y ®Çm 9T</v>
          </cell>
          <cell r="G178" t="str">
            <v>Ca</v>
          </cell>
          <cell r="H178">
            <v>0.463</v>
          </cell>
          <cell r="I178">
            <v>443844</v>
          </cell>
          <cell r="J178">
            <v>205499.772</v>
          </cell>
          <cell r="M178">
            <v>205499.772</v>
          </cell>
        </row>
        <row r="179">
          <cell r="B179" t="str">
            <v/>
          </cell>
          <cell r="C179" t="str">
            <v/>
          </cell>
          <cell r="E179" t="str">
            <v>mu110</v>
          </cell>
          <cell r="F179" t="str">
            <v>M¸y ñi 110cv</v>
          </cell>
          <cell r="G179" t="str">
            <v>Ca</v>
          </cell>
          <cell r="H179">
            <v>0.232</v>
          </cell>
          <cell r="I179">
            <v>669348</v>
          </cell>
          <cell r="J179">
            <v>155288.736</v>
          </cell>
          <cell r="M179">
            <v>155288.736</v>
          </cell>
        </row>
        <row r="180">
          <cell r="B180">
            <v>17</v>
          </cell>
          <cell r="C180">
            <v>1242</v>
          </cell>
          <cell r="D180" t="str">
            <v>UD5122</v>
          </cell>
          <cell r="F180" t="str">
            <v>D¨m s¹n ®Öm </v>
          </cell>
          <cell r="G180" t="str">
            <v>m3</v>
          </cell>
          <cell r="I180" t="str">
            <v/>
          </cell>
          <cell r="K180">
            <v>132954.71695238096</v>
          </cell>
          <cell r="L180">
            <v>30115.26</v>
          </cell>
          <cell r="M180">
            <v>0</v>
          </cell>
        </row>
        <row r="181">
          <cell r="B181" t="str">
            <v/>
          </cell>
          <cell r="C181" t="str">
            <v/>
          </cell>
          <cell r="F181" t="str">
            <v>a. VËt liÖu</v>
          </cell>
          <cell r="J181">
            <v>132954.71695238096</v>
          </cell>
        </row>
        <row r="182">
          <cell r="B182" t="str">
            <v/>
          </cell>
          <cell r="C182" t="str">
            <v/>
          </cell>
          <cell r="E182">
            <v>4</v>
          </cell>
          <cell r="F182" t="str">
            <v>§¸ d¨m 4x6</v>
          </cell>
          <cell r="G182" t="str">
            <v>m3</v>
          </cell>
          <cell r="H182">
            <v>1.22</v>
          </cell>
          <cell r="I182">
            <v>108979.27619047619</v>
          </cell>
          <cell r="J182">
            <v>132954.71695238096</v>
          </cell>
          <cell r="K182">
            <v>132954.71695238096</v>
          </cell>
        </row>
        <row r="183">
          <cell r="B183" t="str">
            <v/>
          </cell>
          <cell r="C183" t="str">
            <v/>
          </cell>
          <cell r="F183" t="str">
            <v>b. Nh©n c«ng</v>
          </cell>
          <cell r="J183">
            <v>30115.26</v>
          </cell>
        </row>
        <row r="184">
          <cell r="B184" t="str">
            <v/>
          </cell>
          <cell r="C184" t="str">
            <v/>
          </cell>
          <cell r="E184" t="str">
            <v>3c</v>
          </cell>
          <cell r="F184" t="str">
            <v>Nh©n c«ng bËc 3,0/7</v>
          </cell>
          <cell r="G184" t="str">
            <v>C«ng </v>
          </cell>
          <cell r="H184">
            <v>2.17</v>
          </cell>
          <cell r="I184">
            <v>13878</v>
          </cell>
          <cell r="J184">
            <v>30115.26</v>
          </cell>
          <cell r="L184">
            <v>30115.26</v>
          </cell>
        </row>
        <row r="185">
          <cell r="B185">
            <v>18</v>
          </cell>
          <cell r="C185">
            <v>56</v>
          </cell>
          <cell r="D185">
            <v>119931</v>
          </cell>
          <cell r="F185" t="str">
            <v>Th¸o dì cèng cò d=75 (tÝnh 80% L§)</v>
          </cell>
          <cell r="G185" t="str">
            <v>èng</v>
          </cell>
          <cell r="I185" t="str">
            <v/>
          </cell>
          <cell r="K185">
            <v>0</v>
          </cell>
          <cell r="L185">
            <v>1788.3864</v>
          </cell>
          <cell r="M185">
            <v>7242.443200000001</v>
          </cell>
        </row>
        <row r="186">
          <cell r="B186" t="str">
            <v/>
          </cell>
          <cell r="C186" t="str">
            <v/>
          </cell>
          <cell r="F186" t="str">
            <v>b. Nh©n c«ng</v>
          </cell>
          <cell r="J186">
            <v>1788.3864</v>
          </cell>
        </row>
        <row r="187">
          <cell r="B187" t="str">
            <v/>
          </cell>
          <cell r="C187" t="str">
            <v/>
          </cell>
          <cell r="E187">
            <v>3.5</v>
          </cell>
          <cell r="F187" t="str">
            <v>Nh©n c«ng bËc 3,5/7</v>
          </cell>
          <cell r="G187" t="str">
            <v>C«ng </v>
          </cell>
          <cell r="H187">
            <v>0.12240000000000001</v>
          </cell>
          <cell r="I187">
            <v>14611</v>
          </cell>
          <cell r="J187">
            <v>1788.3864</v>
          </cell>
          <cell r="L187">
            <v>1788.3864</v>
          </cell>
        </row>
        <row r="188">
          <cell r="B188" t="str">
            <v/>
          </cell>
          <cell r="C188" t="str">
            <v/>
          </cell>
          <cell r="F188" t="str">
            <v>c. M¸y thi c«ng</v>
          </cell>
          <cell r="J188">
            <v>7242.443200000001</v>
          </cell>
        </row>
        <row r="189">
          <cell r="B189" t="str">
            <v/>
          </cell>
          <cell r="C189" t="str">
            <v/>
          </cell>
          <cell r="E189" t="str">
            <v>c5t</v>
          </cell>
          <cell r="F189" t="str">
            <v>CÈu 5T</v>
          </cell>
          <cell r="G189" t="str">
            <v>Ca</v>
          </cell>
          <cell r="H189">
            <v>0.024800000000000003</v>
          </cell>
          <cell r="I189">
            <v>292034</v>
          </cell>
          <cell r="J189">
            <v>7242.443200000001</v>
          </cell>
          <cell r="M189">
            <v>7242.443200000001</v>
          </cell>
        </row>
        <row r="190">
          <cell r="B190">
            <v>19</v>
          </cell>
          <cell r="C190">
            <v>22</v>
          </cell>
          <cell r="D190">
            <v>17470</v>
          </cell>
          <cell r="F190" t="str">
            <v>L¾p ®Æt èng cèng d=100</v>
          </cell>
          <cell r="G190" t="str">
            <v>èng</v>
          </cell>
          <cell r="I190" t="str">
            <v/>
          </cell>
          <cell r="K190">
            <v>0</v>
          </cell>
          <cell r="L190">
            <v>2720.088</v>
          </cell>
          <cell r="M190">
            <v>11681.36</v>
          </cell>
        </row>
        <row r="191">
          <cell r="B191" t="str">
            <v/>
          </cell>
          <cell r="C191" t="str">
            <v/>
          </cell>
          <cell r="F191" t="str">
            <v>b. Nh©n c«ng</v>
          </cell>
          <cell r="J191">
            <v>2720.088</v>
          </cell>
        </row>
        <row r="192">
          <cell r="B192" t="str">
            <v/>
          </cell>
          <cell r="C192" t="str">
            <v/>
          </cell>
          <cell r="E192" t="str">
            <v>3c</v>
          </cell>
          <cell r="F192" t="str">
            <v>Nh©n c«ng bËc 3,0/7</v>
          </cell>
          <cell r="G192" t="str">
            <v>C«ng </v>
          </cell>
          <cell r="H192">
            <v>0.196</v>
          </cell>
          <cell r="I192">
            <v>13878</v>
          </cell>
          <cell r="J192">
            <v>2720.088</v>
          </cell>
          <cell r="L192">
            <v>2720.088</v>
          </cell>
        </row>
        <row r="193">
          <cell r="B193" t="str">
            <v/>
          </cell>
          <cell r="C193" t="str">
            <v/>
          </cell>
          <cell r="F193" t="str">
            <v>c. M¸y thi c«ng</v>
          </cell>
          <cell r="J193">
            <v>11681.36</v>
          </cell>
        </row>
        <row r="194">
          <cell r="B194" t="str">
            <v/>
          </cell>
          <cell r="C194" t="str">
            <v/>
          </cell>
          <cell r="E194" t="str">
            <v>c5t</v>
          </cell>
          <cell r="F194" t="str">
            <v>CÈu 5T</v>
          </cell>
          <cell r="G194" t="str">
            <v>Ca</v>
          </cell>
          <cell r="H194">
            <v>0.04</v>
          </cell>
          <cell r="I194">
            <v>292034</v>
          </cell>
          <cell r="J194">
            <v>11681.36</v>
          </cell>
          <cell r="M194">
            <v>11681.36</v>
          </cell>
        </row>
        <row r="195">
          <cell r="B195">
            <v>20</v>
          </cell>
          <cell r="C195">
            <v>22</v>
          </cell>
          <cell r="D195" t="str">
            <v>17.471vd</v>
          </cell>
          <cell r="F195" t="str">
            <v>L¾p ®Æt èng cèng d=125</v>
          </cell>
          <cell r="G195" t="str">
            <v>èng</v>
          </cell>
          <cell r="I195" t="str">
            <v/>
          </cell>
          <cell r="K195">
            <v>0</v>
          </cell>
          <cell r="L195">
            <v>3413.988</v>
          </cell>
          <cell r="M195">
            <v>14601.7</v>
          </cell>
        </row>
        <row r="196">
          <cell r="B196" t="str">
            <v/>
          </cell>
          <cell r="C196" t="str">
            <v/>
          </cell>
          <cell r="F196" t="str">
            <v>b. Nh©n c«ng</v>
          </cell>
          <cell r="J196">
            <v>3413.988</v>
          </cell>
        </row>
        <row r="197">
          <cell r="B197" t="str">
            <v/>
          </cell>
          <cell r="C197" t="str">
            <v/>
          </cell>
          <cell r="E197" t="str">
            <v>3c</v>
          </cell>
          <cell r="F197" t="str">
            <v>Nh©n c«ng bËc 3,0/7</v>
          </cell>
          <cell r="G197" t="str">
            <v>C«ng </v>
          </cell>
          <cell r="H197">
            <v>0.246</v>
          </cell>
          <cell r="I197">
            <v>13878</v>
          </cell>
          <cell r="J197">
            <v>3413.988</v>
          </cell>
          <cell r="L197">
            <v>3413.988</v>
          </cell>
        </row>
        <row r="198">
          <cell r="B198" t="str">
            <v/>
          </cell>
          <cell r="C198" t="str">
            <v/>
          </cell>
          <cell r="F198" t="str">
            <v>c. M¸y thi c«ng</v>
          </cell>
          <cell r="J198">
            <v>14601.7</v>
          </cell>
        </row>
        <row r="199">
          <cell r="B199" t="str">
            <v/>
          </cell>
          <cell r="C199" t="str">
            <v/>
          </cell>
          <cell r="E199" t="str">
            <v>c5t</v>
          </cell>
          <cell r="F199" t="str">
            <v>CÈu 5T</v>
          </cell>
          <cell r="G199" t="str">
            <v>Ca</v>
          </cell>
          <cell r="H199">
            <v>0.05</v>
          </cell>
          <cell r="I199">
            <v>292034</v>
          </cell>
          <cell r="J199">
            <v>14601.7</v>
          </cell>
          <cell r="M199">
            <v>14601.7</v>
          </cell>
        </row>
        <row r="200">
          <cell r="B200">
            <v>21</v>
          </cell>
          <cell r="C200">
            <v>1260</v>
          </cell>
          <cell r="D200" t="str">
            <v>§¬n gi¸</v>
          </cell>
          <cell r="F200" t="str">
            <v>M¸y b¬m n­íc 20CV</v>
          </cell>
          <cell r="G200" t="str">
            <v>Ca</v>
          </cell>
          <cell r="I200" t="str">
            <v/>
          </cell>
          <cell r="L200">
            <v>0</v>
          </cell>
          <cell r="M200">
            <v>140009</v>
          </cell>
        </row>
        <row r="201">
          <cell r="B201" t="str">
            <v/>
          </cell>
          <cell r="C201" t="str">
            <v/>
          </cell>
          <cell r="F201" t="str">
            <v>c. M¸y thi c«ng</v>
          </cell>
          <cell r="J201">
            <v>140009</v>
          </cell>
        </row>
        <row r="202">
          <cell r="B202" t="str">
            <v/>
          </cell>
          <cell r="C202" t="str">
            <v/>
          </cell>
          <cell r="E202" t="str">
            <v>b20</v>
          </cell>
          <cell r="F202" t="str">
            <v>M¸y b¬m n­íc 20CV</v>
          </cell>
          <cell r="G202" t="str">
            <v>Ca</v>
          </cell>
          <cell r="H202">
            <v>1</v>
          </cell>
          <cell r="I202">
            <v>140009</v>
          </cell>
          <cell r="J202">
            <v>140009</v>
          </cell>
          <cell r="M202">
            <v>140009</v>
          </cell>
        </row>
        <row r="203">
          <cell r="B203">
            <v>22</v>
          </cell>
          <cell r="C203">
            <v>56</v>
          </cell>
          <cell r="D203">
            <v>119932</v>
          </cell>
          <cell r="F203" t="str">
            <v>Th¸o dì èng cèng d=100(80% L§)</v>
          </cell>
          <cell r="G203" t="str">
            <v>èng</v>
          </cell>
          <cell r="I203" t="str">
            <v/>
          </cell>
          <cell r="K203">
            <v>0</v>
          </cell>
          <cell r="L203">
            <v>2176.0704000000005</v>
          </cell>
          <cell r="M203">
            <v>9345.088</v>
          </cell>
        </row>
        <row r="204">
          <cell r="B204" t="str">
            <v/>
          </cell>
          <cell r="C204" t="str">
            <v/>
          </cell>
          <cell r="F204" t="str">
            <v>b. Nh©n c«ng</v>
          </cell>
          <cell r="J204">
            <v>2176.0704000000005</v>
          </cell>
        </row>
        <row r="205">
          <cell r="B205" t="str">
            <v/>
          </cell>
          <cell r="C205" t="str">
            <v/>
          </cell>
          <cell r="E205">
            <v>3</v>
          </cell>
          <cell r="F205" t="str">
            <v>Nh©n c«ng bËc 3,0/7</v>
          </cell>
          <cell r="G205" t="str">
            <v>C«ng </v>
          </cell>
          <cell r="H205">
            <v>0.15680000000000002</v>
          </cell>
          <cell r="I205">
            <v>13878</v>
          </cell>
          <cell r="J205">
            <v>2176.0704000000005</v>
          </cell>
          <cell r="L205">
            <v>2176.0704000000005</v>
          </cell>
        </row>
        <row r="206">
          <cell r="B206" t="str">
            <v/>
          </cell>
          <cell r="C206" t="str">
            <v/>
          </cell>
          <cell r="F206" t="str">
            <v>c. M¸y thi c«ng</v>
          </cell>
          <cell r="J206">
            <v>9345.088</v>
          </cell>
        </row>
        <row r="207">
          <cell r="B207" t="str">
            <v/>
          </cell>
          <cell r="C207" t="str">
            <v/>
          </cell>
          <cell r="E207" t="str">
            <v>c5t</v>
          </cell>
          <cell r="F207" t="str">
            <v>CÈu 5T</v>
          </cell>
          <cell r="G207" t="str">
            <v>Ca</v>
          </cell>
          <cell r="H207">
            <v>0.032</v>
          </cell>
          <cell r="I207">
            <v>292034</v>
          </cell>
          <cell r="J207">
            <v>9345.088</v>
          </cell>
          <cell r="M207">
            <v>9345.088</v>
          </cell>
        </row>
        <row r="208">
          <cell r="B208">
            <v>23</v>
          </cell>
          <cell r="C208">
            <v>56</v>
          </cell>
          <cell r="D208">
            <v>119933</v>
          </cell>
          <cell r="F208" t="str">
            <v>Th¸o dì èng cèng d=125(80% L§)</v>
          </cell>
          <cell r="G208" t="str">
            <v>èng</v>
          </cell>
          <cell r="I208" t="str">
            <v/>
          </cell>
          <cell r="K208">
            <v>0</v>
          </cell>
          <cell r="L208">
            <v>2731.1904</v>
          </cell>
          <cell r="M208">
            <v>11681.360000000002</v>
          </cell>
        </row>
        <row r="209">
          <cell r="B209" t="str">
            <v/>
          </cell>
          <cell r="C209" t="str">
            <v/>
          </cell>
          <cell r="F209" t="str">
            <v>b. Nh©n c«ng</v>
          </cell>
          <cell r="J209">
            <v>2731.1904</v>
          </cell>
        </row>
        <row r="210">
          <cell r="B210" t="str">
            <v/>
          </cell>
          <cell r="C210" t="str">
            <v/>
          </cell>
          <cell r="E210">
            <v>3</v>
          </cell>
          <cell r="F210" t="str">
            <v>Nh©n c«ng bËc 3,0/7</v>
          </cell>
          <cell r="G210" t="str">
            <v>C«ng </v>
          </cell>
          <cell r="H210">
            <v>0.1968</v>
          </cell>
          <cell r="I210">
            <v>13878</v>
          </cell>
          <cell r="J210">
            <v>2731.1904</v>
          </cell>
          <cell r="L210">
            <v>2731.1904</v>
          </cell>
        </row>
        <row r="211">
          <cell r="B211" t="str">
            <v/>
          </cell>
          <cell r="C211" t="str">
            <v/>
          </cell>
          <cell r="F211" t="str">
            <v>c. M¸y thi c«ng</v>
          </cell>
          <cell r="J211">
            <v>11681.360000000002</v>
          </cell>
        </row>
        <row r="212">
          <cell r="B212" t="str">
            <v/>
          </cell>
          <cell r="C212" t="str">
            <v/>
          </cell>
          <cell r="E212" t="str">
            <v>c5t</v>
          </cell>
          <cell r="F212" t="str">
            <v>CÈu 5T</v>
          </cell>
          <cell r="G212" t="str">
            <v>Ca</v>
          </cell>
          <cell r="H212">
            <v>0.04000000000000001</v>
          </cell>
          <cell r="I212">
            <v>292034</v>
          </cell>
          <cell r="J212">
            <v>11681.360000000002</v>
          </cell>
          <cell r="M212">
            <v>11681.360000000002</v>
          </cell>
        </row>
        <row r="213">
          <cell r="B213">
            <v>24</v>
          </cell>
          <cell r="C213">
            <v>1242</v>
          </cell>
          <cell r="D213" t="str">
            <v>BL.1114</v>
          </cell>
          <cell r="F213" t="str">
            <v>§µo ph¸ ®¸ b»ng thñ c«ng</v>
          </cell>
          <cell r="G213" t="str">
            <v>m3</v>
          </cell>
          <cell r="I213" t="str">
            <v/>
          </cell>
          <cell r="K213">
            <v>0</v>
          </cell>
          <cell r="L213">
            <v>32686.853400000004</v>
          </cell>
          <cell r="M213">
            <v>0</v>
          </cell>
        </row>
        <row r="214">
          <cell r="B214" t="str">
            <v/>
          </cell>
          <cell r="C214" t="str">
            <v/>
          </cell>
          <cell r="F214" t="str">
            <v>b. Nh©n c«ng</v>
          </cell>
          <cell r="J214">
            <v>32686.853400000004</v>
          </cell>
        </row>
        <row r="215">
          <cell r="B215" t="str">
            <v/>
          </cell>
          <cell r="C215" t="str">
            <v/>
          </cell>
          <cell r="E215">
            <v>3</v>
          </cell>
          <cell r="F215" t="str">
            <v>Nh©n c«ng bËc 3,0/7</v>
          </cell>
          <cell r="G215" t="str">
            <v>C«ng </v>
          </cell>
          <cell r="H215">
            <v>2.3553</v>
          </cell>
          <cell r="I215">
            <v>13878</v>
          </cell>
          <cell r="J215">
            <v>32686.853400000004</v>
          </cell>
          <cell r="L215">
            <v>32686.853400000004</v>
          </cell>
        </row>
        <row r="216">
          <cell r="B216">
            <v>25</v>
          </cell>
          <cell r="C216">
            <v>1242</v>
          </cell>
          <cell r="D216" t="str">
            <v>AA1111</v>
          </cell>
          <cell r="F216" t="str">
            <v>Ph¸t quang</v>
          </cell>
          <cell r="G216" t="str">
            <v>m2</v>
          </cell>
          <cell r="I216" t="str">
            <v/>
          </cell>
          <cell r="K216">
            <v>0</v>
          </cell>
          <cell r="L216">
            <v>131.841</v>
          </cell>
          <cell r="M216">
            <v>0</v>
          </cell>
        </row>
        <row r="217">
          <cell r="B217" t="str">
            <v/>
          </cell>
          <cell r="C217" t="str">
            <v/>
          </cell>
          <cell r="F217" t="str">
            <v>b. Nh©n c«ng</v>
          </cell>
          <cell r="J217">
            <v>131.841</v>
          </cell>
        </row>
        <row r="218">
          <cell r="B218" t="str">
            <v/>
          </cell>
          <cell r="C218" t="str">
            <v/>
          </cell>
          <cell r="E218">
            <v>3</v>
          </cell>
          <cell r="F218" t="str">
            <v>Nh©n c«ng bËc 3,0/7</v>
          </cell>
          <cell r="G218" t="str">
            <v>C«ng </v>
          </cell>
          <cell r="H218">
            <v>0.0095</v>
          </cell>
          <cell r="I218">
            <v>13878</v>
          </cell>
          <cell r="J218">
            <v>131.841</v>
          </cell>
          <cell r="L218">
            <v>131.841</v>
          </cell>
        </row>
        <row r="219">
          <cell r="B219">
            <v>26</v>
          </cell>
          <cell r="C219">
            <v>1242</v>
          </cell>
          <cell r="D219" t="str">
            <v>BA.1102</v>
          </cell>
          <cell r="F219" t="str">
            <v>N¹o vÐt lßng cèng</v>
          </cell>
          <cell r="G219" t="str">
            <v>m3</v>
          </cell>
          <cell r="I219" t="str">
            <v/>
          </cell>
          <cell r="K219">
            <v>0</v>
          </cell>
          <cell r="L219">
            <v>13481</v>
          </cell>
          <cell r="M219">
            <v>0</v>
          </cell>
        </row>
        <row r="220">
          <cell r="B220" t="str">
            <v/>
          </cell>
          <cell r="C220" t="str">
            <v/>
          </cell>
          <cell r="F220" t="str">
            <v>b. Nh©n c«ng</v>
          </cell>
          <cell r="J220">
            <v>13481</v>
          </cell>
        </row>
        <row r="221">
          <cell r="B221" t="str">
            <v/>
          </cell>
          <cell r="C221" t="str">
            <v/>
          </cell>
          <cell r="E221">
            <v>2.7</v>
          </cell>
          <cell r="F221" t="str">
            <v>Nh©n c«ng bËc 2,7/7</v>
          </cell>
          <cell r="G221" t="str">
            <v>C«ng </v>
          </cell>
          <cell r="H221">
            <v>1</v>
          </cell>
          <cell r="I221">
            <v>13481</v>
          </cell>
          <cell r="J221">
            <v>13481</v>
          </cell>
          <cell r="L221">
            <v>13481</v>
          </cell>
        </row>
        <row r="222">
          <cell r="B222">
            <v>27</v>
          </cell>
          <cell r="C222">
            <v>1242</v>
          </cell>
          <cell r="D222" t="str">
            <v>AG.1221</v>
          </cell>
          <cell r="F222" t="str">
            <v>§Ëp ph¸ BT mãng </v>
          </cell>
          <cell r="G222" t="str">
            <v>m3</v>
          </cell>
          <cell r="I222" t="str">
            <v/>
          </cell>
          <cell r="K222">
            <v>0</v>
          </cell>
          <cell r="L222">
            <v>52015.16</v>
          </cell>
          <cell r="M222">
            <v>0</v>
          </cell>
        </row>
        <row r="223">
          <cell r="B223" t="str">
            <v/>
          </cell>
          <cell r="C223" t="str">
            <v/>
          </cell>
          <cell r="F223" t="str">
            <v>b. Nh©n c«ng</v>
          </cell>
          <cell r="J223">
            <v>52015.16</v>
          </cell>
        </row>
        <row r="224">
          <cell r="B224" t="str">
            <v/>
          </cell>
          <cell r="C224" t="str">
            <v/>
          </cell>
          <cell r="E224">
            <v>3.5</v>
          </cell>
          <cell r="F224" t="str">
            <v>Nh©n c«ng bËc 3,5/7</v>
          </cell>
          <cell r="G224" t="str">
            <v>C«ng </v>
          </cell>
          <cell r="H224">
            <v>3.56</v>
          </cell>
          <cell r="I224">
            <v>14611</v>
          </cell>
          <cell r="J224">
            <v>52015.16</v>
          </cell>
          <cell r="L224">
            <v>52015.16</v>
          </cell>
        </row>
        <row r="225">
          <cell r="B225">
            <v>28</v>
          </cell>
          <cell r="C225">
            <v>1242</v>
          </cell>
          <cell r="D225" t="str">
            <v>AG.1221</v>
          </cell>
          <cell r="F225" t="str">
            <v>§Ëp ph¸ bª t«ng mãng, gê ch¾n</v>
          </cell>
          <cell r="G225" t="str">
            <v>m3</v>
          </cell>
          <cell r="I225" t="str">
            <v/>
          </cell>
          <cell r="K225">
            <v>0</v>
          </cell>
          <cell r="L225">
            <v>52015.16</v>
          </cell>
          <cell r="M225">
            <v>0</v>
          </cell>
        </row>
        <row r="226">
          <cell r="B226" t="str">
            <v/>
          </cell>
          <cell r="C226" t="str">
            <v/>
          </cell>
          <cell r="F226" t="str">
            <v>b. Nh©n c«ng</v>
          </cell>
          <cell r="J226">
            <v>52015.16</v>
          </cell>
        </row>
        <row r="227">
          <cell r="B227" t="str">
            <v/>
          </cell>
          <cell r="C227" t="str">
            <v/>
          </cell>
          <cell r="E227">
            <v>3.5</v>
          </cell>
          <cell r="F227" t="str">
            <v>Nh©n c«ng bËc 3,5/7</v>
          </cell>
          <cell r="G227" t="str">
            <v>C«ng </v>
          </cell>
          <cell r="H227">
            <v>3.56</v>
          </cell>
          <cell r="I227">
            <v>14611</v>
          </cell>
          <cell r="J227">
            <v>52015.16</v>
          </cell>
          <cell r="L227">
            <v>52015.16</v>
          </cell>
        </row>
        <row r="228">
          <cell r="B228">
            <v>29</v>
          </cell>
          <cell r="C228">
            <v>1242</v>
          </cell>
          <cell r="D228" t="str">
            <v>AG.1241</v>
          </cell>
          <cell r="F228" t="str">
            <v>§Ëp ph¸ bª t«ng b¶n mÆt cÇu</v>
          </cell>
          <cell r="G228" t="str">
            <v>m3</v>
          </cell>
          <cell r="I228" t="str">
            <v/>
          </cell>
          <cell r="K228">
            <v>0</v>
          </cell>
          <cell r="L228">
            <v>77438.3</v>
          </cell>
          <cell r="M228">
            <v>0</v>
          </cell>
        </row>
        <row r="229">
          <cell r="B229" t="str">
            <v/>
          </cell>
          <cell r="C229" t="str">
            <v/>
          </cell>
          <cell r="F229" t="str">
            <v>b. Nh©n c«ng</v>
          </cell>
          <cell r="J229">
            <v>77438.3</v>
          </cell>
        </row>
        <row r="230">
          <cell r="B230" t="str">
            <v/>
          </cell>
          <cell r="C230" t="str">
            <v/>
          </cell>
          <cell r="E230">
            <v>3.5</v>
          </cell>
          <cell r="F230" t="str">
            <v>Nh©n c«ng bËc 3,5/7</v>
          </cell>
          <cell r="G230" t="str">
            <v>C«ng </v>
          </cell>
          <cell r="H230">
            <v>5.3</v>
          </cell>
          <cell r="I230">
            <v>14611</v>
          </cell>
          <cell r="J230">
            <v>77438.3</v>
          </cell>
          <cell r="L230">
            <v>77438.3</v>
          </cell>
        </row>
        <row r="231">
          <cell r="B231">
            <v>30</v>
          </cell>
          <cell r="C231">
            <v>1242</v>
          </cell>
          <cell r="D231" t="str">
            <v>AG.1231</v>
          </cell>
          <cell r="F231" t="str">
            <v>§Ëp ph¸ bª t«ng t­êng, mè</v>
          </cell>
          <cell r="G231" t="str">
            <v>m3</v>
          </cell>
          <cell r="I231" t="str">
            <v/>
          </cell>
          <cell r="K231">
            <v>0</v>
          </cell>
          <cell r="L231">
            <v>68671.7</v>
          </cell>
          <cell r="M231">
            <v>0</v>
          </cell>
        </row>
        <row r="232">
          <cell r="B232" t="str">
            <v/>
          </cell>
          <cell r="C232" t="str">
            <v/>
          </cell>
          <cell r="F232" t="str">
            <v>b. Nh©n c«ng</v>
          </cell>
          <cell r="J232">
            <v>68671.7</v>
          </cell>
        </row>
        <row r="233">
          <cell r="B233" t="str">
            <v/>
          </cell>
          <cell r="C233" t="str">
            <v/>
          </cell>
          <cell r="E233">
            <v>3.5</v>
          </cell>
          <cell r="F233" t="str">
            <v>Nh©n c«ng bËc 3,5/7</v>
          </cell>
          <cell r="G233" t="str">
            <v>C«ng </v>
          </cell>
          <cell r="H233">
            <v>4.7</v>
          </cell>
          <cell r="I233">
            <v>14611</v>
          </cell>
          <cell r="J233">
            <v>68671.7</v>
          </cell>
          <cell r="L233">
            <v>68671.7</v>
          </cell>
        </row>
        <row r="234">
          <cell r="B234">
            <v>31</v>
          </cell>
          <cell r="C234">
            <v>1242</v>
          </cell>
          <cell r="D234" t="str">
            <v>AG.1231</v>
          </cell>
          <cell r="F234" t="str">
            <v>§Ëp ph¸ BT t­êng </v>
          </cell>
          <cell r="G234" t="str">
            <v>m3</v>
          </cell>
          <cell r="I234" t="str">
            <v/>
          </cell>
          <cell r="K234">
            <v>0</v>
          </cell>
          <cell r="L234">
            <v>68671.7</v>
          </cell>
          <cell r="M234">
            <v>0</v>
          </cell>
        </row>
        <row r="235">
          <cell r="B235" t="str">
            <v/>
          </cell>
          <cell r="C235" t="str">
            <v/>
          </cell>
          <cell r="F235" t="str">
            <v>b. Nh©n c«ng</v>
          </cell>
          <cell r="J235">
            <v>68671.7</v>
          </cell>
        </row>
        <row r="236">
          <cell r="B236" t="str">
            <v/>
          </cell>
          <cell r="C236" t="str">
            <v/>
          </cell>
          <cell r="E236">
            <v>3.5</v>
          </cell>
          <cell r="F236" t="str">
            <v>Nh©n c«ng bËc 3,5/7</v>
          </cell>
          <cell r="G236" t="str">
            <v>C«ng </v>
          </cell>
          <cell r="H236">
            <v>4.7</v>
          </cell>
          <cell r="I236">
            <v>14611</v>
          </cell>
          <cell r="J236">
            <v>68671.7</v>
          </cell>
          <cell r="L236">
            <v>68671.7</v>
          </cell>
        </row>
        <row r="237">
          <cell r="B237">
            <v>32</v>
          </cell>
          <cell r="C237">
            <v>1242</v>
          </cell>
          <cell r="D237" t="str">
            <v>BL.1114vd</v>
          </cell>
          <cell r="F237" t="str">
            <v>§µo mÆt ®­êng nhùa</v>
          </cell>
          <cell r="G237" t="str">
            <v>m3</v>
          </cell>
          <cell r="I237" t="str">
            <v/>
          </cell>
          <cell r="K237">
            <v>0</v>
          </cell>
          <cell r="L237">
            <v>32686.853400000004</v>
          </cell>
          <cell r="M237">
            <v>0</v>
          </cell>
        </row>
        <row r="238">
          <cell r="B238" t="str">
            <v/>
          </cell>
          <cell r="C238" t="str">
            <v/>
          </cell>
          <cell r="F238" t="str">
            <v>b. Nh©n c«ng</v>
          </cell>
          <cell r="J238">
            <v>32686.853400000004</v>
          </cell>
        </row>
        <row r="239">
          <cell r="B239" t="str">
            <v/>
          </cell>
          <cell r="C239" t="str">
            <v/>
          </cell>
          <cell r="E239">
            <v>3</v>
          </cell>
          <cell r="F239" t="str">
            <v>Nh©n c«ng bËc 3,0/7</v>
          </cell>
          <cell r="G239" t="str">
            <v>C«ng </v>
          </cell>
          <cell r="H239">
            <v>2.3553</v>
          </cell>
          <cell r="I239">
            <v>13878</v>
          </cell>
          <cell r="J239">
            <v>32686.853400000004</v>
          </cell>
          <cell r="L239">
            <v>32686.853400000004</v>
          </cell>
        </row>
        <row r="240">
          <cell r="B240">
            <v>33</v>
          </cell>
          <cell r="C240">
            <v>1242</v>
          </cell>
          <cell r="D240" t="str">
            <v>AG.1121</v>
          </cell>
          <cell r="F240" t="str">
            <v>§Ëp ph¸ ®¸ héc x©y</v>
          </cell>
          <cell r="G240" t="str">
            <v>m3</v>
          </cell>
          <cell r="K240">
            <v>0</v>
          </cell>
          <cell r="L240">
            <v>22208.72</v>
          </cell>
          <cell r="M240">
            <v>0</v>
          </cell>
        </row>
        <row r="241">
          <cell r="B241" t="str">
            <v/>
          </cell>
          <cell r="C241" t="str">
            <v/>
          </cell>
          <cell r="F241" t="str">
            <v>b. Nh©n c«ng</v>
          </cell>
          <cell r="J241">
            <v>22208.72</v>
          </cell>
        </row>
        <row r="242">
          <cell r="B242" t="str">
            <v/>
          </cell>
          <cell r="C242" t="str">
            <v/>
          </cell>
          <cell r="E242">
            <v>3.5</v>
          </cell>
          <cell r="F242" t="str">
            <v>Nh©n c«ng bËc 3,5/7</v>
          </cell>
          <cell r="G242" t="str">
            <v>C«ng </v>
          </cell>
          <cell r="H242">
            <v>1.52</v>
          </cell>
          <cell r="I242">
            <v>14611</v>
          </cell>
          <cell r="J242">
            <v>22208.72</v>
          </cell>
          <cell r="L242">
            <v>22208.72</v>
          </cell>
        </row>
        <row r="243">
          <cell r="B243">
            <v>34</v>
          </cell>
          <cell r="C243">
            <v>1242</v>
          </cell>
          <cell r="D243" t="str">
            <v>BG1343</v>
          </cell>
          <cell r="F243" t="str">
            <v>§µo ®Êt thi c«ng ®Êt cÊp 3</v>
          </cell>
          <cell r="G243" t="str">
            <v>m3</v>
          </cell>
          <cell r="I243" t="str">
            <v/>
          </cell>
          <cell r="K243">
            <v>0</v>
          </cell>
          <cell r="L243">
            <v>10824.84</v>
          </cell>
          <cell r="M243">
            <v>6040.68503</v>
          </cell>
        </row>
        <row r="244">
          <cell r="B244" t="str">
            <v/>
          </cell>
          <cell r="C244" t="str">
            <v/>
          </cell>
          <cell r="F244" t="str">
            <v>b. Nh©n c«ng</v>
          </cell>
          <cell r="J244">
            <v>10824.84</v>
          </cell>
        </row>
        <row r="245">
          <cell r="B245" t="str">
            <v/>
          </cell>
          <cell r="C245" t="str">
            <v/>
          </cell>
          <cell r="E245">
            <v>3</v>
          </cell>
          <cell r="F245" t="str">
            <v>Nh©n c«ng bËc 3,0/7</v>
          </cell>
          <cell r="G245" t="str">
            <v>C«ng </v>
          </cell>
          <cell r="H245">
            <v>0.78</v>
          </cell>
          <cell r="I245">
            <v>13878</v>
          </cell>
          <cell r="J245">
            <v>10824.84</v>
          </cell>
          <cell r="L245">
            <v>10824.84</v>
          </cell>
        </row>
        <row r="246">
          <cell r="B246" t="str">
            <v/>
          </cell>
          <cell r="C246" t="str">
            <v/>
          </cell>
          <cell r="F246" t="str">
            <v>c. M¸y thi c«ng</v>
          </cell>
          <cell r="J246">
            <v>6040.68503</v>
          </cell>
        </row>
        <row r="247">
          <cell r="B247" t="str">
            <v/>
          </cell>
          <cell r="C247" t="str">
            <v/>
          </cell>
          <cell r="E247" t="str">
            <v>md&lt;=0,8</v>
          </cell>
          <cell r="F247" t="str">
            <v>M¸y ®µo &lt;=0,8m3</v>
          </cell>
          <cell r="G247" t="str">
            <v>Ca</v>
          </cell>
          <cell r="H247">
            <v>0.0046300000000000004</v>
          </cell>
          <cell r="I247">
            <v>705849</v>
          </cell>
          <cell r="J247">
            <v>3268.0808700000002</v>
          </cell>
          <cell r="M247">
            <v>3268.0808700000002</v>
          </cell>
        </row>
        <row r="248">
          <cell r="B248" t="str">
            <v/>
          </cell>
          <cell r="C248" t="str">
            <v/>
          </cell>
          <cell r="E248" t="str">
            <v>ot10t</v>
          </cell>
          <cell r="F248" t="str">
            <v>¤t« tù ®æ 10T</v>
          </cell>
          <cell r="G248" t="str">
            <v>Ca</v>
          </cell>
          <cell r="H248">
            <v>0.00232</v>
          </cell>
          <cell r="I248">
            <v>525740</v>
          </cell>
          <cell r="J248">
            <v>1219.7168</v>
          </cell>
          <cell r="M248">
            <v>1219.7168</v>
          </cell>
        </row>
        <row r="249">
          <cell r="B249" t="str">
            <v/>
          </cell>
          <cell r="C249" t="str">
            <v/>
          </cell>
          <cell r="E249" t="str">
            <v>mu110</v>
          </cell>
          <cell r="F249" t="str">
            <v>M¸y ñi 110cv</v>
          </cell>
          <cell r="G249" t="str">
            <v>Ca</v>
          </cell>
          <cell r="H249">
            <v>0.00232</v>
          </cell>
          <cell r="I249">
            <v>669348</v>
          </cell>
          <cell r="J249">
            <v>1552.88736</v>
          </cell>
          <cell r="M249">
            <v>1552.88736</v>
          </cell>
        </row>
        <row r="250">
          <cell r="B250">
            <v>35</v>
          </cell>
          <cell r="C250">
            <v>1242</v>
          </cell>
          <cell r="D250" t="str">
            <v>BK4123</v>
          </cell>
          <cell r="F250" t="str">
            <v>§¾p ®Êt thi c«ng ®Êt cÊp 3</v>
          </cell>
          <cell r="G250" t="str">
            <v>m3</v>
          </cell>
          <cell r="I250" t="str">
            <v/>
          </cell>
          <cell r="K250">
            <v>0</v>
          </cell>
          <cell r="L250">
            <v>438.54480000000007</v>
          </cell>
          <cell r="M250">
            <v>3607.88508</v>
          </cell>
        </row>
        <row r="251">
          <cell r="B251" t="str">
            <v/>
          </cell>
          <cell r="C251" t="str">
            <v/>
          </cell>
          <cell r="F251" t="str">
            <v>b. Nh©n c«ng</v>
          </cell>
          <cell r="J251">
            <v>438.54480000000007</v>
          </cell>
        </row>
        <row r="252">
          <cell r="B252" t="str">
            <v/>
          </cell>
          <cell r="C252" t="str">
            <v/>
          </cell>
          <cell r="E252">
            <v>3</v>
          </cell>
          <cell r="F252" t="str">
            <v>Nh©n c«ng bËc 3,0/7</v>
          </cell>
          <cell r="G252" t="str">
            <v>C«ng </v>
          </cell>
          <cell r="H252">
            <v>0.0316</v>
          </cell>
          <cell r="I252">
            <v>13878</v>
          </cell>
          <cell r="J252">
            <v>438.54480000000007</v>
          </cell>
          <cell r="L252">
            <v>438.54480000000007</v>
          </cell>
        </row>
        <row r="253">
          <cell r="B253" t="str">
            <v/>
          </cell>
          <cell r="C253" t="str">
            <v/>
          </cell>
          <cell r="F253" t="str">
            <v>c. M¸y thi c«ng</v>
          </cell>
          <cell r="J253">
            <v>3607.88508</v>
          </cell>
        </row>
        <row r="254">
          <cell r="B254" t="str">
            <v/>
          </cell>
          <cell r="C254" t="str">
            <v/>
          </cell>
          <cell r="E254" t="str">
            <v>md9</v>
          </cell>
          <cell r="F254" t="str">
            <v>M¸y ®Çm 9T</v>
          </cell>
          <cell r="G254" t="str">
            <v>Ca</v>
          </cell>
          <cell r="H254">
            <v>0.0046300000000000004</v>
          </cell>
          <cell r="I254">
            <v>443844</v>
          </cell>
          <cell r="J254">
            <v>2054.9977200000003</v>
          </cell>
          <cell r="M254">
            <v>2054.9977200000003</v>
          </cell>
        </row>
        <row r="255">
          <cell r="B255" t="str">
            <v/>
          </cell>
          <cell r="C255" t="str">
            <v/>
          </cell>
          <cell r="E255" t="str">
            <v>mu110</v>
          </cell>
          <cell r="F255" t="str">
            <v>M¸y ñi 110cv</v>
          </cell>
          <cell r="G255" t="str">
            <v>Ca</v>
          </cell>
          <cell r="H255">
            <v>0.00232</v>
          </cell>
          <cell r="I255">
            <v>669348</v>
          </cell>
          <cell r="J255">
            <v>1552.88736</v>
          </cell>
          <cell r="M255">
            <v>1552.88736</v>
          </cell>
        </row>
        <row r="256">
          <cell r="B256">
            <v>36</v>
          </cell>
          <cell r="C256">
            <v>1242</v>
          </cell>
          <cell r="D256" t="str">
            <v>GA1110</v>
          </cell>
          <cell r="F256" t="str">
            <v>§¸ héc x©y mãng, ch©n khay v÷a M100</v>
          </cell>
          <cell r="G256" t="str">
            <v>m3</v>
          </cell>
          <cell r="I256" t="str">
            <v/>
          </cell>
          <cell r="K256">
            <v>285851.99183451425</v>
          </cell>
          <cell r="L256">
            <v>27907.01</v>
          </cell>
          <cell r="M256">
            <v>0</v>
          </cell>
        </row>
        <row r="257">
          <cell r="B257" t="str">
            <v/>
          </cell>
          <cell r="C257" t="str">
            <v/>
          </cell>
          <cell r="F257" t="str">
            <v>a. VËt liÖu</v>
          </cell>
          <cell r="J257">
            <v>285851.99183451425</v>
          </cell>
        </row>
        <row r="258">
          <cell r="B258" t="str">
            <v/>
          </cell>
          <cell r="C258" t="str">
            <v/>
          </cell>
          <cell r="E258" t="str">
            <v>dh</v>
          </cell>
          <cell r="F258" t="str">
            <v>§¸ héc </v>
          </cell>
          <cell r="G258" t="str">
            <v>m3</v>
          </cell>
          <cell r="H258">
            <v>1.2</v>
          </cell>
          <cell r="I258">
            <v>86835.71428571429</v>
          </cell>
          <cell r="J258">
            <v>104202.85714285714</v>
          </cell>
          <cell r="K258">
            <v>104202.85714285714</v>
          </cell>
        </row>
        <row r="259">
          <cell r="B259" t="str">
            <v/>
          </cell>
          <cell r="C259" t="str">
            <v/>
          </cell>
          <cell r="E259">
            <v>4</v>
          </cell>
          <cell r="F259" t="str">
            <v>§¸ d¨m 4x6</v>
          </cell>
          <cell r="G259" t="str">
            <v>m3</v>
          </cell>
          <cell r="H259">
            <v>0.057</v>
          </cell>
          <cell r="I259">
            <v>108979.27619047619</v>
          </cell>
          <cell r="J259">
            <v>6211.818742857143</v>
          </cell>
          <cell r="K259">
            <v>6211.818742857143</v>
          </cell>
        </row>
        <row r="260">
          <cell r="B260" t="str">
            <v/>
          </cell>
          <cell r="C260" t="str">
            <v/>
          </cell>
          <cell r="E260" t="str">
            <v>vu</v>
          </cell>
          <cell r="F260" t="str">
            <v>V÷a xi m¨ng M100</v>
          </cell>
          <cell r="G260" t="str">
            <v>m3</v>
          </cell>
          <cell r="H260">
            <v>0.42</v>
          </cell>
          <cell r="I260">
            <v>417707.8951161904</v>
          </cell>
          <cell r="J260">
            <v>175437.31594879998</v>
          </cell>
          <cell r="K260">
            <v>175437.31594879998</v>
          </cell>
        </row>
        <row r="261">
          <cell r="B261" t="str">
            <v/>
          </cell>
          <cell r="F261" t="str">
            <v>b. Nh©n c«ng</v>
          </cell>
          <cell r="J261">
            <v>27907.01</v>
          </cell>
        </row>
        <row r="262">
          <cell r="B262" t="str">
            <v/>
          </cell>
          <cell r="C262" t="str">
            <v/>
          </cell>
          <cell r="E262" t="str">
            <v>3,5c</v>
          </cell>
          <cell r="F262" t="str">
            <v>Nh©n c«ng bËc 3,5/7</v>
          </cell>
          <cell r="G262" t="str">
            <v>C«ng </v>
          </cell>
          <cell r="H262">
            <v>1.91</v>
          </cell>
          <cell r="I262">
            <v>14611</v>
          </cell>
          <cell r="J262">
            <v>27907.01</v>
          </cell>
          <cell r="L262">
            <v>27907.01</v>
          </cell>
        </row>
        <row r="263">
          <cell r="B263">
            <v>37</v>
          </cell>
          <cell r="C263">
            <v>1242</v>
          </cell>
          <cell r="D263" t="str">
            <v>GA.1210</v>
          </cell>
          <cell r="F263" t="str">
            <v>§¸ héc x©y t­êng ®Çu, t­êng c¸nh M100</v>
          </cell>
          <cell r="G263" t="str">
            <v>m3</v>
          </cell>
          <cell r="I263" t="str">
            <v/>
          </cell>
          <cell r="K263">
            <v>314427.6424942545</v>
          </cell>
          <cell r="L263">
            <v>36527.5</v>
          </cell>
          <cell r="M263">
            <v>0</v>
          </cell>
        </row>
        <row r="264">
          <cell r="B264" t="str">
            <v/>
          </cell>
          <cell r="C264" t="str">
            <v/>
          </cell>
          <cell r="F264" t="str">
            <v>a. VËt liÖu</v>
          </cell>
          <cell r="J264">
            <v>314427.6424942545</v>
          </cell>
        </row>
        <row r="265">
          <cell r="B265" t="str">
            <v/>
          </cell>
          <cell r="C265" t="str">
            <v/>
          </cell>
          <cell r="E265" t="str">
            <v>dh</v>
          </cell>
          <cell r="F265" t="str">
            <v>§¸ héc </v>
          </cell>
          <cell r="G265" t="str">
            <v>m3</v>
          </cell>
          <cell r="H265">
            <v>1.2</v>
          </cell>
          <cell r="I265">
            <v>86835.71428571429</v>
          </cell>
          <cell r="J265">
            <v>104202.85714285714</v>
          </cell>
          <cell r="K265">
            <v>104202.85714285714</v>
          </cell>
        </row>
        <row r="266">
          <cell r="B266" t="str">
            <v/>
          </cell>
          <cell r="C266" t="str">
            <v/>
          </cell>
          <cell r="E266">
            <v>4</v>
          </cell>
          <cell r="F266" t="str">
            <v>§¸ d¨m 4x6</v>
          </cell>
          <cell r="G266" t="str">
            <v>m3</v>
          </cell>
          <cell r="H266">
            <v>0.057</v>
          </cell>
          <cell r="I266">
            <v>108979.27619047619</v>
          </cell>
          <cell r="J266">
            <v>6211.818742857143</v>
          </cell>
          <cell r="K266">
            <v>6211.818742857143</v>
          </cell>
        </row>
        <row r="267">
          <cell r="B267" t="str">
            <v/>
          </cell>
          <cell r="C267" t="str">
            <v/>
          </cell>
          <cell r="E267" t="str">
            <v>vu</v>
          </cell>
          <cell r="F267" t="str">
            <v>V÷a xi m¨ng M100</v>
          </cell>
          <cell r="G267" t="str">
            <v>m3</v>
          </cell>
          <cell r="H267">
            <v>0.42</v>
          </cell>
          <cell r="I267">
            <v>417707.8951161904</v>
          </cell>
          <cell r="J267">
            <v>175437.31594879998</v>
          </cell>
          <cell r="K267">
            <v>175437.31594879998</v>
          </cell>
        </row>
        <row r="268">
          <cell r="B268" t="str">
            <v/>
          </cell>
          <cell r="C268" t="str">
            <v/>
          </cell>
          <cell r="E268" t="str">
            <v>cc</v>
          </cell>
          <cell r="F268" t="str">
            <v>C©y chèng</v>
          </cell>
          <cell r="G268" t="str">
            <v>C©y</v>
          </cell>
          <cell r="H268">
            <v>1.62</v>
          </cell>
          <cell r="I268">
            <v>8000</v>
          </cell>
          <cell r="J268">
            <v>12960</v>
          </cell>
          <cell r="K268">
            <v>12960</v>
          </cell>
        </row>
        <row r="269">
          <cell r="B269" t="str">
            <v/>
          </cell>
          <cell r="C269" t="str">
            <v/>
          </cell>
          <cell r="E269" t="str">
            <v>g</v>
          </cell>
          <cell r="F269" t="str">
            <v>Gç v¸n</v>
          </cell>
          <cell r="G269" t="str">
            <v>m3</v>
          </cell>
          <cell r="H269">
            <v>0.01</v>
          </cell>
          <cell r="I269">
            <v>1269569.6114285714</v>
          </cell>
          <cell r="J269">
            <v>12695.696114285714</v>
          </cell>
          <cell r="K269">
            <v>12695.696114285714</v>
          </cell>
        </row>
        <row r="270">
          <cell r="B270" t="str">
            <v/>
          </cell>
          <cell r="C270" t="str">
            <v/>
          </cell>
          <cell r="E270" t="str">
            <v>db</v>
          </cell>
          <cell r="F270" t="str">
            <v>D©y buéc</v>
          </cell>
          <cell r="G270" t="str">
            <v>kg</v>
          </cell>
          <cell r="H270">
            <v>0.46</v>
          </cell>
          <cell r="I270">
            <v>6347.727272727273</v>
          </cell>
          <cell r="J270">
            <v>2919.9545454545455</v>
          </cell>
          <cell r="K270">
            <v>2919.9545454545455</v>
          </cell>
        </row>
        <row r="271">
          <cell r="B271" t="str">
            <v/>
          </cell>
          <cell r="C271" t="str">
            <v/>
          </cell>
          <cell r="F271" t="str">
            <v>b. Nh©n c«ng</v>
          </cell>
          <cell r="J271">
            <v>36527.5</v>
          </cell>
        </row>
        <row r="272">
          <cell r="B272" t="str">
            <v/>
          </cell>
          <cell r="C272" t="str">
            <v/>
          </cell>
          <cell r="E272" t="str">
            <v>3,5c</v>
          </cell>
          <cell r="F272" t="str">
            <v>Nh©n c«ng bËc 3,5/7</v>
          </cell>
          <cell r="G272" t="str">
            <v>C«ng </v>
          </cell>
          <cell r="H272">
            <v>2.5</v>
          </cell>
          <cell r="I272">
            <v>14611</v>
          </cell>
          <cell r="J272">
            <v>36527.5</v>
          </cell>
          <cell r="L272">
            <v>36527.5</v>
          </cell>
        </row>
        <row r="273">
          <cell r="B273">
            <v>38</v>
          </cell>
          <cell r="C273">
            <v>1242</v>
          </cell>
          <cell r="D273" t="str">
            <v>GA.1210</v>
          </cell>
          <cell r="F273" t="str">
            <v>§¸ héc x©y th©n hè thu v÷a M100</v>
          </cell>
          <cell r="G273" t="str">
            <v>m3</v>
          </cell>
          <cell r="I273" t="str">
            <v/>
          </cell>
          <cell r="K273">
            <v>314427.6424942545</v>
          </cell>
          <cell r="L273">
            <v>36527.5</v>
          </cell>
          <cell r="M273">
            <v>0</v>
          </cell>
        </row>
        <row r="274">
          <cell r="B274" t="str">
            <v/>
          </cell>
          <cell r="C274" t="str">
            <v/>
          </cell>
          <cell r="F274" t="str">
            <v>a. VËt liÖu</v>
          </cell>
          <cell r="J274">
            <v>314427.6424942545</v>
          </cell>
        </row>
        <row r="275">
          <cell r="B275" t="str">
            <v/>
          </cell>
          <cell r="C275" t="str">
            <v/>
          </cell>
          <cell r="E275" t="str">
            <v>dh</v>
          </cell>
          <cell r="F275" t="str">
            <v>§¸ héc </v>
          </cell>
          <cell r="G275" t="str">
            <v>m3</v>
          </cell>
          <cell r="H275">
            <v>1.2</v>
          </cell>
          <cell r="I275">
            <v>86835.71428571429</v>
          </cell>
          <cell r="J275">
            <v>104202.85714285714</v>
          </cell>
          <cell r="K275">
            <v>104202.85714285714</v>
          </cell>
        </row>
        <row r="276">
          <cell r="B276" t="str">
            <v/>
          </cell>
          <cell r="C276" t="str">
            <v/>
          </cell>
          <cell r="E276">
            <v>4</v>
          </cell>
          <cell r="F276" t="str">
            <v>§¸ d¨m 4x6</v>
          </cell>
          <cell r="G276" t="str">
            <v>m3</v>
          </cell>
          <cell r="H276">
            <v>0.057</v>
          </cell>
          <cell r="I276">
            <v>108979.27619047619</v>
          </cell>
          <cell r="J276">
            <v>6211.818742857143</v>
          </cell>
          <cell r="K276">
            <v>6211.818742857143</v>
          </cell>
        </row>
        <row r="277">
          <cell r="B277" t="str">
            <v/>
          </cell>
          <cell r="C277" t="str">
            <v/>
          </cell>
          <cell r="E277" t="str">
            <v>vu</v>
          </cell>
          <cell r="F277" t="str">
            <v>V÷a xi m¨ng M100</v>
          </cell>
          <cell r="G277" t="str">
            <v>m3</v>
          </cell>
          <cell r="H277">
            <v>0.42</v>
          </cell>
          <cell r="I277">
            <v>417707.8951161904</v>
          </cell>
          <cell r="J277">
            <v>175437.31594879998</v>
          </cell>
          <cell r="K277">
            <v>175437.31594879998</v>
          </cell>
        </row>
        <row r="278">
          <cell r="B278" t="str">
            <v/>
          </cell>
          <cell r="C278" t="str">
            <v/>
          </cell>
          <cell r="E278" t="str">
            <v>cc</v>
          </cell>
          <cell r="F278" t="str">
            <v>C©y chèng</v>
          </cell>
          <cell r="G278" t="str">
            <v>C©y</v>
          </cell>
          <cell r="H278">
            <v>1.62</v>
          </cell>
          <cell r="I278">
            <v>8000</v>
          </cell>
          <cell r="J278">
            <v>12960</v>
          </cell>
          <cell r="K278">
            <v>12960</v>
          </cell>
        </row>
        <row r="279">
          <cell r="B279" t="str">
            <v/>
          </cell>
          <cell r="C279" t="str">
            <v/>
          </cell>
          <cell r="E279" t="str">
            <v>g</v>
          </cell>
          <cell r="F279" t="str">
            <v>Gç v¸n</v>
          </cell>
          <cell r="G279" t="str">
            <v>m3</v>
          </cell>
          <cell r="H279">
            <v>0.01</v>
          </cell>
          <cell r="I279">
            <v>1269569.6114285714</v>
          </cell>
          <cell r="J279">
            <v>12695.696114285714</v>
          </cell>
          <cell r="K279">
            <v>12695.696114285714</v>
          </cell>
        </row>
        <row r="280">
          <cell r="B280" t="str">
            <v/>
          </cell>
          <cell r="C280" t="str">
            <v/>
          </cell>
          <cell r="E280" t="str">
            <v>db</v>
          </cell>
          <cell r="F280" t="str">
            <v>D©y buéc</v>
          </cell>
          <cell r="G280" t="str">
            <v>kg</v>
          </cell>
          <cell r="H280">
            <v>0.46</v>
          </cell>
          <cell r="I280">
            <v>6347.727272727273</v>
          </cell>
          <cell r="J280">
            <v>2919.9545454545455</v>
          </cell>
          <cell r="K280">
            <v>2919.9545454545455</v>
          </cell>
        </row>
        <row r="281">
          <cell r="B281" t="str">
            <v/>
          </cell>
          <cell r="C281" t="str">
            <v/>
          </cell>
          <cell r="F281" t="str">
            <v>b. Nh©n c«ng</v>
          </cell>
          <cell r="J281">
            <v>36527.5</v>
          </cell>
        </row>
        <row r="282">
          <cell r="B282" t="str">
            <v/>
          </cell>
          <cell r="C282" t="str">
            <v/>
          </cell>
          <cell r="E282" t="str">
            <v>3,5c</v>
          </cell>
          <cell r="F282" t="str">
            <v>Nh©n c«ng bËc 3,5/7</v>
          </cell>
          <cell r="G282" t="str">
            <v>C«ng </v>
          </cell>
          <cell r="H282">
            <v>2.5</v>
          </cell>
          <cell r="I282">
            <v>14611</v>
          </cell>
          <cell r="J282">
            <v>36527.5</v>
          </cell>
          <cell r="L282">
            <v>36527.5</v>
          </cell>
        </row>
        <row r="283">
          <cell r="B283">
            <v>39</v>
          </cell>
          <cell r="C283">
            <v>1242</v>
          </cell>
          <cell r="D283" t="str">
            <v>GA.4310</v>
          </cell>
          <cell r="F283" t="str">
            <v>§¸ héc x©y m¸ng rãt v÷a M100</v>
          </cell>
          <cell r="G283" t="str">
            <v>m3</v>
          </cell>
          <cell r="I283" t="str">
            <v/>
          </cell>
          <cell r="K283">
            <v>287588.70612022857</v>
          </cell>
          <cell r="L283">
            <v>35358.619999999995</v>
          </cell>
          <cell r="M283">
            <v>0</v>
          </cell>
        </row>
        <row r="284">
          <cell r="B284" t="str">
            <v/>
          </cell>
          <cell r="C284" t="str">
            <v/>
          </cell>
          <cell r="F284" t="str">
            <v>a. VËt liÖu</v>
          </cell>
          <cell r="J284">
            <v>287588.70612022857</v>
          </cell>
        </row>
        <row r="285">
          <cell r="B285" t="str">
            <v/>
          </cell>
          <cell r="C285" t="str">
            <v/>
          </cell>
          <cell r="E285" t="str">
            <v>dh</v>
          </cell>
          <cell r="F285" t="str">
            <v>§¸ héc </v>
          </cell>
          <cell r="G285" t="str">
            <v>m3</v>
          </cell>
          <cell r="H285">
            <v>1.22</v>
          </cell>
          <cell r="I285">
            <v>86835.71428571429</v>
          </cell>
          <cell r="J285">
            <v>105939.57142857143</v>
          </cell>
          <cell r="K285">
            <v>105939.57142857143</v>
          </cell>
        </row>
        <row r="286">
          <cell r="B286" t="str">
            <v/>
          </cell>
          <cell r="C286" t="str">
            <v/>
          </cell>
          <cell r="E286">
            <v>4</v>
          </cell>
          <cell r="F286" t="str">
            <v>§¸ d¨m 4x6</v>
          </cell>
          <cell r="G286" t="str">
            <v>m3</v>
          </cell>
          <cell r="H286">
            <v>0.057</v>
          </cell>
          <cell r="I286">
            <v>108979.27619047619</v>
          </cell>
          <cell r="J286">
            <v>6211.818742857143</v>
          </cell>
          <cell r="K286">
            <v>6211.818742857143</v>
          </cell>
        </row>
        <row r="287">
          <cell r="B287" t="str">
            <v/>
          </cell>
          <cell r="C287" t="str">
            <v>m3</v>
          </cell>
          <cell r="E287" t="str">
            <v>vu</v>
          </cell>
          <cell r="F287" t="str">
            <v>V÷a xi m¨ng M100</v>
          </cell>
          <cell r="G287" t="str">
            <v>m3</v>
          </cell>
          <cell r="H287">
            <v>0.42</v>
          </cell>
          <cell r="I287">
            <v>417707.8951161904</v>
          </cell>
          <cell r="J287">
            <v>175437.31594879998</v>
          </cell>
          <cell r="K287">
            <v>175437.31594879998</v>
          </cell>
        </row>
        <row r="288">
          <cell r="B288" t="str">
            <v/>
          </cell>
          <cell r="C288" t="str">
            <v/>
          </cell>
          <cell r="F288" t="str">
            <v>b. Nh©n c«ng</v>
          </cell>
          <cell r="J288">
            <v>35358.619999999995</v>
          </cell>
        </row>
        <row r="289">
          <cell r="B289" t="str">
            <v/>
          </cell>
          <cell r="C289" t="str">
            <v/>
          </cell>
          <cell r="E289">
            <v>3.5</v>
          </cell>
          <cell r="F289" t="str">
            <v>Nh©n c«ng bËc 3,5/7</v>
          </cell>
          <cell r="G289" t="str">
            <v>C«ng </v>
          </cell>
          <cell r="H289">
            <v>2.42</v>
          </cell>
          <cell r="I289">
            <v>14611</v>
          </cell>
          <cell r="J289">
            <v>35358.619999999995</v>
          </cell>
          <cell r="L289">
            <v>35358.619999999995</v>
          </cell>
        </row>
        <row r="290">
          <cell r="B290">
            <v>40</v>
          </cell>
          <cell r="C290">
            <v>1242</v>
          </cell>
          <cell r="D290" t="str">
            <v>GA.4110</v>
          </cell>
          <cell r="F290" t="str">
            <v>§¸ héc x©y s©n cèng v÷a M100</v>
          </cell>
          <cell r="G290" t="str">
            <v>m3</v>
          </cell>
          <cell r="I290" t="str">
            <v/>
          </cell>
          <cell r="K290">
            <v>285851.99183451425</v>
          </cell>
          <cell r="L290">
            <v>31998.09</v>
          </cell>
          <cell r="M290">
            <v>0</v>
          </cell>
        </row>
        <row r="291">
          <cell r="B291" t="str">
            <v/>
          </cell>
          <cell r="C291" t="str">
            <v/>
          </cell>
          <cell r="F291" t="str">
            <v>a. VËt liÖu</v>
          </cell>
          <cell r="J291">
            <v>285851.99183451425</v>
          </cell>
        </row>
        <row r="292">
          <cell r="B292" t="str">
            <v/>
          </cell>
          <cell r="C292" t="str">
            <v/>
          </cell>
          <cell r="E292" t="str">
            <v>dh</v>
          </cell>
          <cell r="F292" t="str">
            <v>§¸ héc </v>
          </cell>
          <cell r="G292" t="str">
            <v>m3</v>
          </cell>
          <cell r="H292">
            <v>1.2</v>
          </cell>
          <cell r="I292">
            <v>86835.71428571429</v>
          </cell>
          <cell r="J292">
            <v>104202.85714285714</v>
          </cell>
          <cell r="K292">
            <v>104202.85714285714</v>
          </cell>
        </row>
        <row r="293">
          <cell r="B293" t="str">
            <v/>
          </cell>
          <cell r="C293" t="str">
            <v/>
          </cell>
          <cell r="E293">
            <v>4</v>
          </cell>
          <cell r="F293" t="str">
            <v>§¸ d¨m 4x6</v>
          </cell>
          <cell r="G293" t="str">
            <v>m3</v>
          </cell>
          <cell r="H293">
            <v>0.057</v>
          </cell>
          <cell r="I293">
            <v>108979.27619047619</v>
          </cell>
          <cell r="J293">
            <v>6211.818742857143</v>
          </cell>
          <cell r="K293">
            <v>6211.818742857143</v>
          </cell>
        </row>
        <row r="294">
          <cell r="B294" t="str">
            <v/>
          </cell>
          <cell r="C294" t="str">
            <v>m3</v>
          </cell>
          <cell r="E294" t="str">
            <v>vu</v>
          </cell>
          <cell r="F294" t="str">
            <v>V÷a xi m¨ng M100</v>
          </cell>
          <cell r="G294" t="str">
            <v>m3</v>
          </cell>
          <cell r="H294">
            <v>0.42</v>
          </cell>
          <cell r="I294">
            <v>417707.8951161904</v>
          </cell>
          <cell r="J294">
            <v>175437.31594879998</v>
          </cell>
          <cell r="K294">
            <v>175437.31594879998</v>
          </cell>
        </row>
        <row r="295">
          <cell r="B295" t="str">
            <v/>
          </cell>
          <cell r="C295" t="str">
            <v/>
          </cell>
          <cell r="F295" t="str">
            <v>b. Nh©n c«ng</v>
          </cell>
          <cell r="J295">
            <v>31998.09</v>
          </cell>
        </row>
        <row r="296">
          <cell r="B296" t="str">
            <v/>
          </cell>
          <cell r="C296" t="str">
            <v/>
          </cell>
          <cell r="E296">
            <v>3.5</v>
          </cell>
          <cell r="F296" t="str">
            <v>Nh©n c«ng bËc 3,5/7</v>
          </cell>
          <cell r="G296" t="str">
            <v>C«ng </v>
          </cell>
          <cell r="H296">
            <v>2.19</v>
          </cell>
          <cell r="I296">
            <v>14611</v>
          </cell>
          <cell r="J296">
            <v>31998.09</v>
          </cell>
          <cell r="L296">
            <v>31998.09</v>
          </cell>
        </row>
        <row r="297">
          <cell r="B297">
            <v>41</v>
          </cell>
          <cell r="C297">
            <v>1242</v>
          </cell>
          <cell r="D297" t="str">
            <v>CA.1113</v>
          </cell>
          <cell r="F297" t="str">
            <v>§ãng cäc tre L=2m</v>
          </cell>
          <cell r="G297" t="str">
            <v>100m</v>
          </cell>
          <cell r="I297" t="str">
            <v/>
          </cell>
          <cell r="K297">
            <v>260278.1520648</v>
          </cell>
          <cell r="L297">
            <v>26299.8</v>
          </cell>
          <cell r="M297">
            <v>0</v>
          </cell>
        </row>
        <row r="298">
          <cell r="B298" t="str">
            <v/>
          </cell>
          <cell r="C298" t="str">
            <v/>
          </cell>
          <cell r="F298" t="str">
            <v>a. VËt liÖu</v>
          </cell>
          <cell r="J298">
            <v>260278.1520648</v>
          </cell>
        </row>
        <row r="299">
          <cell r="B299" t="str">
            <v/>
          </cell>
          <cell r="C299" t="str">
            <v/>
          </cell>
          <cell r="E299" t="str">
            <v>ctre</v>
          </cell>
          <cell r="F299" t="str">
            <v>Cäc tre</v>
          </cell>
          <cell r="G299" t="str">
            <v>m</v>
          </cell>
          <cell r="H299">
            <v>105</v>
          </cell>
          <cell r="I299">
            <v>2100</v>
          </cell>
          <cell r="J299">
            <v>220500</v>
          </cell>
          <cell r="K299">
            <v>220500</v>
          </cell>
        </row>
        <row r="300">
          <cell r="B300" t="str">
            <v/>
          </cell>
          <cell r="C300" t="str">
            <v/>
          </cell>
          <cell r="E300" t="str">
            <v>cc</v>
          </cell>
          <cell r="F300" t="str">
            <v>C©y chèng</v>
          </cell>
          <cell r="G300" t="str">
            <v>C©y</v>
          </cell>
          <cell r="H300">
            <v>1.56</v>
          </cell>
          <cell r="I300">
            <v>8000</v>
          </cell>
          <cell r="J300">
            <v>12480</v>
          </cell>
          <cell r="K300">
            <v>12480</v>
          </cell>
        </row>
        <row r="301">
          <cell r="B301" t="str">
            <v/>
          </cell>
          <cell r="C301" t="str">
            <v/>
          </cell>
          <cell r="E301" t="str">
            <v>g</v>
          </cell>
          <cell r="F301" t="str">
            <v>Gç v¸n</v>
          </cell>
          <cell r="G301" t="str">
            <v>m3</v>
          </cell>
          <cell r="H301">
            <v>0.0094</v>
          </cell>
          <cell r="I301">
            <v>1269569.6114285714</v>
          </cell>
          <cell r="J301">
            <v>11933.954347428571</v>
          </cell>
          <cell r="K301">
            <v>11933.954347428571</v>
          </cell>
        </row>
        <row r="302">
          <cell r="B302" t="str">
            <v/>
          </cell>
          <cell r="C302" t="str">
            <v/>
          </cell>
          <cell r="E302" t="str">
            <v>d</v>
          </cell>
          <cell r="F302" t="str">
            <v>D©y</v>
          </cell>
          <cell r="G302" t="str">
            <v>kg</v>
          </cell>
          <cell r="H302">
            <v>0.45</v>
          </cell>
          <cell r="I302">
            <v>6600</v>
          </cell>
          <cell r="J302">
            <v>2970</v>
          </cell>
          <cell r="K302">
            <v>2970</v>
          </cell>
        </row>
        <row r="303">
          <cell r="B303" t="str">
            <v/>
          </cell>
          <cell r="C303" t="str">
            <v/>
          </cell>
          <cell r="E303" t="str">
            <v>#</v>
          </cell>
          <cell r="F303" t="str">
            <v>VËt liÖu kh¸c</v>
          </cell>
          <cell r="G303" t="str">
            <v>%</v>
          </cell>
          <cell r="H303">
            <v>5</v>
          </cell>
          <cell r="I303">
            <v>247883.95434742857</v>
          </cell>
          <cell r="J303">
            <v>12394.19771737143</v>
          </cell>
          <cell r="K303">
            <v>12394.19771737143</v>
          </cell>
        </row>
        <row r="304">
          <cell r="B304" t="str">
            <v/>
          </cell>
          <cell r="C304" t="str">
            <v/>
          </cell>
          <cell r="F304" t="str">
            <v>b. Nh©n c«ng</v>
          </cell>
          <cell r="J304">
            <v>26299.8</v>
          </cell>
        </row>
        <row r="305">
          <cell r="B305" t="str">
            <v/>
          </cell>
          <cell r="C305" t="str">
            <v/>
          </cell>
          <cell r="E305">
            <v>3.5</v>
          </cell>
          <cell r="F305" t="str">
            <v>Nh©n c«ng bËc 3,5/7</v>
          </cell>
          <cell r="G305" t="str">
            <v>C«ng </v>
          </cell>
          <cell r="H305">
            <v>1.8</v>
          </cell>
          <cell r="I305">
            <v>14611</v>
          </cell>
          <cell r="J305">
            <v>26299.8</v>
          </cell>
          <cell r="L305">
            <v>26299.8</v>
          </cell>
        </row>
        <row r="306">
          <cell r="B306">
            <v>42</v>
          </cell>
          <cell r="C306">
            <v>1242</v>
          </cell>
          <cell r="D306" t="str">
            <v>HA.2110</v>
          </cell>
          <cell r="F306" t="str">
            <v>BT T.®Çu, T.c¸nh, G.T n¨ng M150 ®¸ 4x6</v>
          </cell>
          <cell r="G306" t="str">
            <v>m3</v>
          </cell>
          <cell r="I306" t="str">
            <v/>
          </cell>
          <cell r="K306">
            <v>433747.08850988565</v>
          </cell>
          <cell r="L306">
            <v>52015.16</v>
          </cell>
          <cell r="M306">
            <v>15887.92</v>
          </cell>
        </row>
        <row r="307">
          <cell r="B307" t="str">
            <v/>
          </cell>
          <cell r="C307" t="str">
            <v/>
          </cell>
          <cell r="F307" t="str">
            <v>a. VËt liÖu</v>
          </cell>
          <cell r="J307">
            <v>433747.08850988565</v>
          </cell>
        </row>
        <row r="308">
          <cell r="B308" t="str">
            <v/>
          </cell>
          <cell r="C308" t="str">
            <v>m3</v>
          </cell>
          <cell r="E308" t="str">
            <v>vu</v>
          </cell>
          <cell r="F308" t="str">
            <v>V÷a BT M150 ®¸ 4x6</v>
          </cell>
          <cell r="G308" t="str">
            <v>m3</v>
          </cell>
          <cell r="H308">
            <v>1.025</v>
          </cell>
          <cell r="I308">
            <v>350695.4465142857</v>
          </cell>
          <cell r="J308">
            <v>359462.8326771428</v>
          </cell>
          <cell r="K308">
            <v>359462.8326771428</v>
          </cell>
        </row>
        <row r="309">
          <cell r="B309" t="str">
            <v/>
          </cell>
          <cell r="C309" t="str">
            <v/>
          </cell>
          <cell r="E309" t="str">
            <v>gc</v>
          </cell>
          <cell r="F309" t="str">
            <v>gç v¸n cÇu c«ng t¸c</v>
          </cell>
          <cell r="G309" t="str">
            <v>m3</v>
          </cell>
          <cell r="H309">
            <v>0.049</v>
          </cell>
          <cell r="I309">
            <v>1269569.6114285714</v>
          </cell>
          <cell r="J309">
            <v>62208.91096</v>
          </cell>
          <cell r="K309">
            <v>62208.91096</v>
          </cell>
        </row>
        <row r="310">
          <cell r="B310" t="str">
            <v/>
          </cell>
          <cell r="C310" t="str">
            <v/>
          </cell>
          <cell r="E310" t="str">
            <v>di</v>
          </cell>
          <cell r="F310" t="str">
            <v>§inh</v>
          </cell>
          <cell r="G310" t="str">
            <v>kg</v>
          </cell>
          <cell r="H310">
            <v>0.199</v>
          </cell>
          <cell r="I310">
            <v>7000</v>
          </cell>
          <cell r="J310">
            <v>1393</v>
          </cell>
          <cell r="K310">
            <v>1393</v>
          </cell>
        </row>
        <row r="311">
          <cell r="B311" t="str">
            <v/>
          </cell>
          <cell r="C311" t="str">
            <v/>
          </cell>
          <cell r="E311" t="str">
            <v>dia</v>
          </cell>
          <cell r="F311" t="str">
            <v>§inh ®Üa </v>
          </cell>
          <cell r="G311" t="str">
            <v>C¸i</v>
          </cell>
          <cell r="H311">
            <v>0.871</v>
          </cell>
          <cell r="I311">
            <v>2500</v>
          </cell>
          <cell r="J311">
            <v>2177.5</v>
          </cell>
          <cell r="K311">
            <v>2177.5</v>
          </cell>
        </row>
        <row r="312">
          <cell r="B312" t="str">
            <v/>
          </cell>
          <cell r="C312" t="str">
            <v/>
          </cell>
          <cell r="E312" t="str">
            <v>#</v>
          </cell>
          <cell r="F312" t="str">
            <v>VËt liÖu kh¸c</v>
          </cell>
          <cell r="G312" t="str">
            <v>%</v>
          </cell>
          <cell r="H312">
            <v>2</v>
          </cell>
          <cell r="I312">
            <v>425242.2436371428</v>
          </cell>
          <cell r="J312">
            <v>8504.844872742857</v>
          </cell>
          <cell r="K312">
            <v>8504.844872742857</v>
          </cell>
        </row>
        <row r="313">
          <cell r="B313" t="str">
            <v/>
          </cell>
          <cell r="C313" t="str">
            <v/>
          </cell>
          <cell r="F313" t="str">
            <v>b. Nh©n c«ng</v>
          </cell>
          <cell r="J313">
            <v>52015.16</v>
          </cell>
        </row>
        <row r="314">
          <cell r="B314" t="str">
            <v/>
          </cell>
          <cell r="C314" t="str">
            <v/>
          </cell>
          <cell r="E314" t="str">
            <v>3,5c</v>
          </cell>
          <cell r="F314" t="str">
            <v>Nh©n c«ng bËc 3,5/7</v>
          </cell>
          <cell r="G314" t="str">
            <v>C«ng </v>
          </cell>
          <cell r="H314">
            <v>3.56</v>
          </cell>
          <cell r="I314">
            <v>14611</v>
          </cell>
          <cell r="J314">
            <v>52015.16</v>
          </cell>
          <cell r="L314">
            <v>52015.16</v>
          </cell>
        </row>
        <row r="315">
          <cell r="B315" t="str">
            <v/>
          </cell>
          <cell r="C315" t="str">
            <v/>
          </cell>
          <cell r="F315" t="str">
            <v>c. M¸y thi c«ng</v>
          </cell>
          <cell r="J315">
            <v>15887.92</v>
          </cell>
        </row>
        <row r="316">
          <cell r="B316" t="str">
            <v/>
          </cell>
          <cell r="C316" t="str">
            <v/>
          </cell>
          <cell r="E316" t="str">
            <v>250l</v>
          </cell>
          <cell r="F316" t="str">
            <v>M¸y trén 250l</v>
          </cell>
          <cell r="G316" t="str">
            <v>Ca</v>
          </cell>
          <cell r="H316">
            <v>0.095</v>
          </cell>
          <cell r="I316">
            <v>96272</v>
          </cell>
          <cell r="J316">
            <v>9145.84</v>
          </cell>
          <cell r="M316">
            <v>9145.84</v>
          </cell>
        </row>
        <row r="317">
          <cell r="B317" t="str">
            <v/>
          </cell>
          <cell r="C317" t="str">
            <v/>
          </cell>
          <cell r="E317" t="str">
            <v>dd</v>
          </cell>
          <cell r="F317" t="str">
            <v>M¸y ®Çm dïi 1,5KW</v>
          </cell>
          <cell r="G317" t="str">
            <v>Ca</v>
          </cell>
          <cell r="H317">
            <v>0.18</v>
          </cell>
          <cell r="I317">
            <v>37456</v>
          </cell>
          <cell r="J317">
            <v>6742.08</v>
          </cell>
          <cell r="M317">
            <v>6742.08</v>
          </cell>
        </row>
        <row r="318">
          <cell r="B318">
            <v>43</v>
          </cell>
          <cell r="C318">
            <v>1242</v>
          </cell>
          <cell r="D318" t="str">
            <v>KA1110</v>
          </cell>
          <cell r="F318" t="str">
            <v>VK gç ®æ Bªt«ng </v>
          </cell>
          <cell r="G318" t="str">
            <v>100m2</v>
          </cell>
          <cell r="I318" t="str">
            <v/>
          </cell>
          <cell r="K318">
            <v>1799869.8488385715</v>
          </cell>
          <cell r="L318">
            <v>208831.84</v>
          </cell>
          <cell r="M318">
            <v>0</v>
          </cell>
        </row>
        <row r="319">
          <cell r="B319" t="str">
            <v/>
          </cell>
          <cell r="C319" t="str">
            <v/>
          </cell>
          <cell r="F319" t="str">
            <v>a. VËt liÖu</v>
          </cell>
          <cell r="J319">
            <v>1799869.8488385715</v>
          </cell>
        </row>
        <row r="320">
          <cell r="B320" t="str">
            <v/>
          </cell>
          <cell r="C320" t="str">
            <v/>
          </cell>
          <cell r="E320" t="str">
            <v>g</v>
          </cell>
          <cell r="F320" t="str">
            <v>Gç v¸n</v>
          </cell>
          <cell r="G320" t="str">
            <v>m3</v>
          </cell>
          <cell r="H320">
            <v>0.792</v>
          </cell>
          <cell r="I320">
            <v>1269569.6114285714</v>
          </cell>
          <cell r="J320">
            <v>1005499.1322514286</v>
          </cell>
          <cell r="K320">
            <v>1005499.1322514286</v>
          </cell>
        </row>
        <row r="321">
          <cell r="B321" t="str">
            <v/>
          </cell>
          <cell r="C321" t="str">
            <v/>
          </cell>
          <cell r="E321" t="str">
            <v>dn</v>
          </cell>
          <cell r="F321" t="str">
            <v>Gç ®µ nÑp </v>
          </cell>
          <cell r="G321" t="str">
            <v>m3</v>
          </cell>
          <cell r="H321">
            <v>0.0865</v>
          </cell>
          <cell r="I321">
            <v>1269569.6114285714</v>
          </cell>
          <cell r="J321">
            <v>109817.77138857142</v>
          </cell>
          <cell r="K321">
            <v>109817.77138857142</v>
          </cell>
        </row>
        <row r="322">
          <cell r="B322" t="str">
            <v/>
          </cell>
          <cell r="C322" t="str">
            <v/>
          </cell>
          <cell r="E322" t="str">
            <v>gg</v>
          </cell>
          <cell r="F322" t="str">
            <v>Gç chèng</v>
          </cell>
          <cell r="G322" t="str">
            <v>m3</v>
          </cell>
          <cell r="H322">
            <v>0.459</v>
          </cell>
          <cell r="I322">
            <v>1269569.6114285714</v>
          </cell>
          <cell r="J322">
            <v>582732.4516457143</v>
          </cell>
          <cell r="K322">
            <v>582732.4516457143</v>
          </cell>
        </row>
        <row r="323">
          <cell r="B323" t="str">
            <v/>
          </cell>
          <cell r="C323" t="str">
            <v/>
          </cell>
          <cell r="E323" t="str">
            <v>di</v>
          </cell>
          <cell r="F323" t="str">
            <v>§inh</v>
          </cell>
          <cell r="G323" t="str">
            <v>kg</v>
          </cell>
          <cell r="H323">
            <v>12</v>
          </cell>
          <cell r="I323">
            <v>7000</v>
          </cell>
          <cell r="J323">
            <v>84000</v>
          </cell>
          <cell r="K323">
            <v>84000</v>
          </cell>
        </row>
        <row r="324">
          <cell r="B324" t="str">
            <v/>
          </cell>
          <cell r="C324" t="str">
            <v/>
          </cell>
          <cell r="E324" t="str">
            <v>#</v>
          </cell>
          <cell r="F324" t="str">
            <v>VËt liÖu kh¸c</v>
          </cell>
          <cell r="G324" t="str">
            <v>%</v>
          </cell>
          <cell r="H324">
            <v>1</v>
          </cell>
          <cell r="I324">
            <v>1782049.3552857144</v>
          </cell>
          <cell r="J324">
            <v>17820.493552857144</v>
          </cell>
          <cell r="K324">
            <v>17820.493552857144</v>
          </cell>
        </row>
        <row r="325">
          <cell r="B325" t="str">
            <v/>
          </cell>
          <cell r="C325" t="str">
            <v/>
          </cell>
          <cell r="F325" t="str">
            <v>b. Nh©n c«ng</v>
          </cell>
          <cell r="J325">
            <v>208831.84</v>
          </cell>
        </row>
        <row r="326">
          <cell r="B326" t="str">
            <v/>
          </cell>
          <cell r="C326" t="str">
            <v/>
          </cell>
          <cell r="E326" t="str">
            <v>4c</v>
          </cell>
          <cell r="F326" t="str">
            <v>Nh©n c«ng bËc 4,0/7</v>
          </cell>
          <cell r="G326" t="str">
            <v>C«ng </v>
          </cell>
          <cell r="H326">
            <v>13.61</v>
          </cell>
          <cell r="I326">
            <v>15344</v>
          </cell>
          <cell r="J326">
            <v>208831.84</v>
          </cell>
          <cell r="L326">
            <v>208831.84</v>
          </cell>
        </row>
        <row r="327">
          <cell r="B327">
            <v>44</v>
          </cell>
          <cell r="C327">
            <v>1242</v>
          </cell>
          <cell r="D327" t="str">
            <v>KA2110</v>
          </cell>
          <cell r="F327" t="str">
            <v>VK thÐp ®æ BT</v>
          </cell>
          <cell r="G327" t="str">
            <v>100m2</v>
          </cell>
          <cell r="I327" t="str">
            <v/>
          </cell>
          <cell r="K327">
            <v>1213311.711372</v>
          </cell>
          <cell r="L327">
            <v>587368.3200000001</v>
          </cell>
          <cell r="M327">
            <v>133408.05</v>
          </cell>
        </row>
        <row r="328">
          <cell r="B328" t="str">
            <v/>
          </cell>
          <cell r="C328" t="str">
            <v/>
          </cell>
          <cell r="F328" t="str">
            <v>a. VËt liÖu</v>
          </cell>
          <cell r="J328">
            <v>1213311.711372</v>
          </cell>
        </row>
        <row r="329">
          <cell r="B329" t="str">
            <v/>
          </cell>
          <cell r="C329" t="str">
            <v/>
          </cell>
          <cell r="E329" t="str">
            <v>th</v>
          </cell>
          <cell r="F329" t="str">
            <v>ThÐp h×nh</v>
          </cell>
          <cell r="G329" t="str">
            <v>kg</v>
          </cell>
          <cell r="H329">
            <v>100.65</v>
          </cell>
          <cell r="I329">
            <v>4612.304380952381</v>
          </cell>
          <cell r="J329">
            <v>464228.4359428571</v>
          </cell>
          <cell r="K329">
            <v>464228.4359428571</v>
          </cell>
        </row>
        <row r="330">
          <cell r="B330" t="str">
            <v/>
          </cell>
          <cell r="C330" t="str">
            <v/>
          </cell>
          <cell r="E330" t="str">
            <v>gg</v>
          </cell>
          <cell r="F330" t="str">
            <v>Gç chèng</v>
          </cell>
          <cell r="G330" t="str">
            <v>m3</v>
          </cell>
          <cell r="H330">
            <v>0.496</v>
          </cell>
          <cell r="I330">
            <v>1269569.6114285714</v>
          </cell>
          <cell r="J330">
            <v>629706.5272685714</v>
          </cell>
          <cell r="K330">
            <v>629706.5272685714</v>
          </cell>
        </row>
        <row r="331">
          <cell r="B331" t="str">
            <v/>
          </cell>
          <cell r="C331" t="str">
            <v/>
          </cell>
          <cell r="E331" t="str">
            <v>q</v>
          </cell>
          <cell r="F331" t="str">
            <v>Que hµn</v>
          </cell>
          <cell r="G331" t="str">
            <v>kg</v>
          </cell>
          <cell r="H331">
            <v>5.6</v>
          </cell>
          <cell r="I331">
            <v>11000</v>
          </cell>
          <cell r="J331">
            <v>61599.99999999999</v>
          </cell>
          <cell r="K331">
            <v>61599.99999999999</v>
          </cell>
        </row>
        <row r="332">
          <cell r="B332" t="str">
            <v/>
          </cell>
          <cell r="C332" t="str">
            <v/>
          </cell>
          <cell r="E332" t="str">
            <v>#</v>
          </cell>
          <cell r="F332" t="str">
            <v>VËt liÖu kh¸c</v>
          </cell>
          <cell r="G332" t="str">
            <v>%</v>
          </cell>
          <cell r="H332">
            <v>5</v>
          </cell>
          <cell r="I332">
            <v>1155534.9632114286</v>
          </cell>
          <cell r="J332">
            <v>57776.74816057143</v>
          </cell>
          <cell r="K332">
            <v>57776.74816057143</v>
          </cell>
        </row>
        <row r="333">
          <cell r="B333" t="str">
            <v/>
          </cell>
          <cell r="C333" t="str">
            <v/>
          </cell>
          <cell r="F333" t="str">
            <v>b. Nh©n c«ng</v>
          </cell>
          <cell r="J333">
            <v>587368.3200000001</v>
          </cell>
        </row>
        <row r="334">
          <cell r="B334" t="str">
            <v/>
          </cell>
          <cell r="C334" t="str">
            <v/>
          </cell>
          <cell r="E334" t="str">
            <v>4c</v>
          </cell>
          <cell r="F334" t="str">
            <v>Nh©n c«ng bËc 4,0/7</v>
          </cell>
          <cell r="G334" t="str">
            <v>C«ng </v>
          </cell>
          <cell r="H334">
            <v>38.28</v>
          </cell>
          <cell r="I334">
            <v>15344</v>
          </cell>
          <cell r="J334">
            <v>587368.3200000001</v>
          </cell>
          <cell r="L334">
            <v>587368.3200000001</v>
          </cell>
        </row>
        <row r="335">
          <cell r="B335" t="str">
            <v/>
          </cell>
          <cell r="C335" t="str">
            <v/>
          </cell>
          <cell r="F335" t="str">
            <v>c. M¸y thi c«ng</v>
          </cell>
          <cell r="J335">
            <v>133408.05</v>
          </cell>
        </row>
        <row r="336">
          <cell r="B336" t="str">
            <v/>
          </cell>
          <cell r="C336" t="str">
            <v/>
          </cell>
          <cell r="E336" t="str">
            <v>h23</v>
          </cell>
          <cell r="F336" t="str">
            <v>M¸y hµn 23KW</v>
          </cell>
          <cell r="G336" t="str">
            <v>Ca</v>
          </cell>
          <cell r="H336">
            <v>1.5</v>
          </cell>
          <cell r="I336">
            <v>77338</v>
          </cell>
          <cell r="J336">
            <v>116007</v>
          </cell>
          <cell r="M336">
            <v>116007</v>
          </cell>
        </row>
        <row r="337">
          <cell r="B337" t="str">
            <v/>
          </cell>
          <cell r="C337" t="str">
            <v/>
          </cell>
          <cell r="E337" t="str">
            <v>m#</v>
          </cell>
          <cell r="F337" t="str">
            <v>M¸y kh¸c</v>
          </cell>
          <cell r="G337" t="str">
            <v>%</v>
          </cell>
          <cell r="H337">
            <v>15</v>
          </cell>
          <cell r="I337">
            <v>116007</v>
          </cell>
          <cell r="J337">
            <v>17401.05</v>
          </cell>
          <cell r="M337">
            <v>17401.05</v>
          </cell>
        </row>
        <row r="338">
          <cell r="B338">
            <v>45</v>
          </cell>
          <cell r="C338">
            <v>1242</v>
          </cell>
          <cell r="D338" t="str">
            <v>HA1210</v>
          </cell>
          <cell r="F338" t="str">
            <v>Bª t«ng mãng, ch©n khay M150 ®¸ 4x6</v>
          </cell>
          <cell r="G338" t="str">
            <v>m3</v>
          </cell>
          <cell r="I338" t="str">
            <v/>
          </cell>
          <cell r="K338">
            <v>363057.46100391424</v>
          </cell>
          <cell r="L338">
            <v>22759.92</v>
          </cell>
          <cell r="M338">
            <v>12479.423999999999</v>
          </cell>
        </row>
        <row r="339">
          <cell r="B339" t="str">
            <v/>
          </cell>
          <cell r="C339" t="str">
            <v/>
          </cell>
          <cell r="F339" t="str">
            <v>a. VËt liÖu</v>
          </cell>
          <cell r="J339">
            <v>363057.46100391424</v>
          </cell>
        </row>
        <row r="340">
          <cell r="B340" t="str">
            <v/>
          </cell>
          <cell r="C340" t="str">
            <v>Phô lôc 5</v>
          </cell>
          <cell r="E340" t="str">
            <v>vu</v>
          </cell>
          <cell r="F340" t="str">
            <v>V÷a BT M150 ®¸ 4x6</v>
          </cell>
          <cell r="G340" t="str">
            <v>m3</v>
          </cell>
          <cell r="H340">
            <v>1.025</v>
          </cell>
          <cell r="I340">
            <v>350695.4465142857</v>
          </cell>
          <cell r="J340">
            <v>359462.8326771428</v>
          </cell>
          <cell r="K340">
            <v>359462.8326771428</v>
          </cell>
        </row>
        <row r="341">
          <cell r="B341" t="str">
            <v/>
          </cell>
          <cell r="E341" t="str">
            <v>#</v>
          </cell>
          <cell r="F341" t="str">
            <v>VËt liÖu kh¸c</v>
          </cell>
          <cell r="G341" t="str">
            <v>%</v>
          </cell>
          <cell r="H341">
            <v>1</v>
          </cell>
          <cell r="I341">
            <v>359462.8326771428</v>
          </cell>
          <cell r="J341">
            <v>3594.628326771428</v>
          </cell>
          <cell r="K341">
            <v>3594.628326771428</v>
          </cell>
        </row>
        <row r="342">
          <cell r="B342" t="str">
            <v/>
          </cell>
          <cell r="C342" t="str">
            <v/>
          </cell>
          <cell r="F342" t="str">
            <v>b. Nh©n c«ng</v>
          </cell>
          <cell r="J342">
            <v>22759.92</v>
          </cell>
        </row>
        <row r="343">
          <cell r="B343" t="str">
            <v/>
          </cell>
          <cell r="C343" t="str">
            <v/>
          </cell>
          <cell r="E343" t="str">
            <v>3c</v>
          </cell>
          <cell r="F343" t="str">
            <v>Nh©n c«ng bËc 3,0/7</v>
          </cell>
          <cell r="G343" t="str">
            <v>C«ng </v>
          </cell>
          <cell r="H343">
            <v>1.64</v>
          </cell>
          <cell r="I343">
            <v>13878</v>
          </cell>
          <cell r="J343">
            <v>22759.92</v>
          </cell>
          <cell r="L343">
            <v>22759.92</v>
          </cell>
        </row>
        <row r="344">
          <cell r="B344" t="str">
            <v/>
          </cell>
          <cell r="C344" t="str">
            <v/>
          </cell>
          <cell r="F344" t="str">
            <v>c. M¸y thi c«ng</v>
          </cell>
          <cell r="J344">
            <v>12479.423999999999</v>
          </cell>
        </row>
        <row r="345">
          <cell r="B345" t="str">
            <v/>
          </cell>
          <cell r="C345" t="str">
            <v/>
          </cell>
          <cell r="E345" t="str">
            <v>250l</v>
          </cell>
          <cell r="F345" t="str">
            <v>M¸y trén 250l</v>
          </cell>
          <cell r="G345" t="str">
            <v>Ca</v>
          </cell>
          <cell r="H345">
            <v>0.095</v>
          </cell>
          <cell r="I345">
            <v>96272</v>
          </cell>
          <cell r="J345">
            <v>9145.84</v>
          </cell>
          <cell r="M345">
            <v>9145.84</v>
          </cell>
        </row>
        <row r="346">
          <cell r="B346" t="str">
            <v/>
          </cell>
          <cell r="C346" t="str">
            <v/>
          </cell>
          <cell r="E346" t="str">
            <v>dd</v>
          </cell>
          <cell r="F346" t="str">
            <v>M¸y ®Çm dïi 1,5KW</v>
          </cell>
          <cell r="G346" t="str">
            <v>Ca</v>
          </cell>
          <cell r="H346">
            <v>0.089</v>
          </cell>
          <cell r="I346">
            <v>37456</v>
          </cell>
          <cell r="J346">
            <v>3333.584</v>
          </cell>
          <cell r="M346">
            <v>3333.584</v>
          </cell>
        </row>
        <row r="347">
          <cell r="B347">
            <v>46</v>
          </cell>
          <cell r="C347">
            <v>1242</v>
          </cell>
          <cell r="D347" t="str">
            <v>HA1310</v>
          </cell>
          <cell r="F347" t="str">
            <v>Bªt«ng s©n cèng M150 ®¸ 4x6</v>
          </cell>
          <cell r="G347" t="str">
            <v>m3</v>
          </cell>
          <cell r="I347" t="str">
            <v/>
          </cell>
          <cell r="K347">
            <v>363057.46100391424</v>
          </cell>
          <cell r="L347">
            <v>21927.24</v>
          </cell>
          <cell r="M347">
            <v>12040.565</v>
          </cell>
        </row>
        <row r="348">
          <cell r="B348" t="str">
            <v/>
          </cell>
          <cell r="C348" t="str">
            <v/>
          </cell>
          <cell r="F348" t="str">
            <v>a. VËt liÖu</v>
          </cell>
          <cell r="J348">
            <v>363057.46100391424</v>
          </cell>
        </row>
        <row r="349">
          <cell r="B349" t="str">
            <v/>
          </cell>
          <cell r="C349" t="str">
            <v>m3</v>
          </cell>
          <cell r="E349" t="str">
            <v>vu</v>
          </cell>
          <cell r="F349" t="str">
            <v>V÷a BT M150 ®¸ 4x6</v>
          </cell>
          <cell r="G349" t="str">
            <v>m3</v>
          </cell>
          <cell r="H349">
            <v>1.025</v>
          </cell>
          <cell r="I349">
            <v>350695.4465142857</v>
          </cell>
          <cell r="J349">
            <v>359462.8326771428</v>
          </cell>
          <cell r="K349">
            <v>359462.8326771428</v>
          </cell>
        </row>
        <row r="350">
          <cell r="B350" t="str">
            <v/>
          </cell>
          <cell r="C350" t="str">
            <v/>
          </cell>
          <cell r="E350" t="str">
            <v>#</v>
          </cell>
          <cell r="F350" t="str">
            <v>VËt liÖu kh¸c</v>
          </cell>
          <cell r="G350" t="str">
            <v>%</v>
          </cell>
          <cell r="H350">
            <v>1</v>
          </cell>
          <cell r="I350">
            <v>359462.8326771428</v>
          </cell>
          <cell r="J350">
            <v>3594.628326771428</v>
          </cell>
          <cell r="K350">
            <v>3594.628326771428</v>
          </cell>
        </row>
        <row r="351">
          <cell r="B351" t="str">
            <v/>
          </cell>
          <cell r="C351" t="str">
            <v/>
          </cell>
          <cell r="F351" t="str">
            <v>b. Nh©n c«ng</v>
          </cell>
          <cell r="J351">
            <v>21927.24</v>
          </cell>
        </row>
        <row r="352">
          <cell r="B352" t="str">
            <v/>
          </cell>
          <cell r="C352" t="str">
            <v/>
          </cell>
          <cell r="E352" t="str">
            <v>3c</v>
          </cell>
          <cell r="F352" t="str">
            <v>Nh©n c«ng bËc 3,0/7</v>
          </cell>
          <cell r="G352" t="str">
            <v>C«ng </v>
          </cell>
          <cell r="H352">
            <v>1.58</v>
          </cell>
          <cell r="I352">
            <v>13878</v>
          </cell>
          <cell r="J352">
            <v>21927.24</v>
          </cell>
          <cell r="L352">
            <v>21927.24</v>
          </cell>
        </row>
        <row r="353">
          <cell r="B353" t="str">
            <v/>
          </cell>
          <cell r="C353" t="str">
            <v/>
          </cell>
          <cell r="F353" t="str">
            <v>c. M¸y thi c«ng</v>
          </cell>
          <cell r="J353">
            <v>12040.565</v>
          </cell>
        </row>
        <row r="354">
          <cell r="B354" t="str">
            <v/>
          </cell>
          <cell r="C354" t="str">
            <v/>
          </cell>
          <cell r="E354" t="str">
            <v>250l</v>
          </cell>
          <cell r="F354" t="str">
            <v>M¸y trén 250l</v>
          </cell>
          <cell r="G354" t="str">
            <v>Ca</v>
          </cell>
          <cell r="H354">
            <v>0.095</v>
          </cell>
          <cell r="I354">
            <v>96272</v>
          </cell>
          <cell r="J354">
            <v>9145.84</v>
          </cell>
          <cell r="M354">
            <v>9145.84</v>
          </cell>
        </row>
        <row r="355">
          <cell r="B355" t="str">
            <v/>
          </cell>
          <cell r="C355" t="str">
            <v/>
          </cell>
          <cell r="E355" t="str">
            <v>db1</v>
          </cell>
          <cell r="F355" t="str">
            <v>M¸y ®Çm bµn 1KW</v>
          </cell>
          <cell r="G355" t="str">
            <v>Ca</v>
          </cell>
          <cell r="H355">
            <v>0.089</v>
          </cell>
          <cell r="I355">
            <v>32525</v>
          </cell>
          <cell r="J355">
            <v>2894.725</v>
          </cell>
          <cell r="M355">
            <v>2894.725</v>
          </cell>
        </row>
        <row r="356">
          <cell r="B356">
            <v>47</v>
          </cell>
          <cell r="C356">
            <v>1242</v>
          </cell>
          <cell r="D356" t="str">
            <v>GA5110</v>
          </cell>
          <cell r="F356" t="str">
            <v>§¸ héc xÕp khan</v>
          </cell>
          <cell r="G356" t="str">
            <v>m3</v>
          </cell>
          <cell r="I356" t="str">
            <v/>
          </cell>
          <cell r="K356">
            <v>110850.59299047619</v>
          </cell>
          <cell r="L356">
            <v>17533.2</v>
          </cell>
          <cell r="M356">
            <v>0</v>
          </cell>
        </row>
        <row r="357">
          <cell r="B357" t="str">
            <v/>
          </cell>
          <cell r="C357" t="str">
            <v/>
          </cell>
          <cell r="F357" t="str">
            <v>a. VËt liÖu</v>
          </cell>
          <cell r="J357">
            <v>110850.59299047619</v>
          </cell>
        </row>
        <row r="358">
          <cell r="B358" t="str">
            <v/>
          </cell>
          <cell r="C358" t="str">
            <v/>
          </cell>
          <cell r="E358" t="str">
            <v>dh</v>
          </cell>
          <cell r="F358" t="str">
            <v>§¸ héc </v>
          </cell>
          <cell r="G358" t="str">
            <v>m3</v>
          </cell>
          <cell r="H358">
            <v>1.2</v>
          </cell>
          <cell r="I358">
            <v>86835.71428571429</v>
          </cell>
          <cell r="J358">
            <v>104202.85714285714</v>
          </cell>
          <cell r="K358">
            <v>104202.85714285714</v>
          </cell>
        </row>
        <row r="359">
          <cell r="B359" t="str">
            <v/>
          </cell>
          <cell r="C359" t="str">
            <v/>
          </cell>
          <cell r="E359">
            <v>4</v>
          </cell>
          <cell r="F359" t="str">
            <v>§¸ d¨m 4x6</v>
          </cell>
          <cell r="G359" t="str">
            <v>m3</v>
          </cell>
          <cell r="H359">
            <v>0.061</v>
          </cell>
          <cell r="I359">
            <v>108979.27619047619</v>
          </cell>
          <cell r="J359">
            <v>6647.7358476190475</v>
          </cell>
          <cell r="K359">
            <v>6647.7358476190475</v>
          </cell>
        </row>
        <row r="360">
          <cell r="B360" t="str">
            <v/>
          </cell>
          <cell r="C360" t="str">
            <v/>
          </cell>
          <cell r="F360" t="str">
            <v>b. Nh©n c«ng</v>
          </cell>
          <cell r="J360">
            <v>17533.2</v>
          </cell>
        </row>
        <row r="361">
          <cell r="B361" t="str">
            <v/>
          </cell>
          <cell r="C361" t="str">
            <v/>
          </cell>
          <cell r="E361" t="str">
            <v>3,5c</v>
          </cell>
          <cell r="F361" t="str">
            <v>Nh©n c«ng bËc 3,5/7</v>
          </cell>
          <cell r="G361" t="str">
            <v>C«ng </v>
          </cell>
          <cell r="H361">
            <v>1.2</v>
          </cell>
          <cell r="I361">
            <v>14611</v>
          </cell>
          <cell r="J361">
            <v>17533.2</v>
          </cell>
          <cell r="L361">
            <v>17533.2</v>
          </cell>
        </row>
        <row r="362">
          <cell r="B362">
            <v>48</v>
          </cell>
          <cell r="C362">
            <v>1242</v>
          </cell>
          <cell r="D362" t="str">
            <v>GA.1110</v>
          </cell>
          <cell r="F362" t="str">
            <v>Gia cè h¹ l­u b»ng ®¸ héc x©y M100</v>
          </cell>
          <cell r="G362" t="str">
            <v>m3</v>
          </cell>
          <cell r="I362" t="str">
            <v/>
          </cell>
          <cell r="K362">
            <v>285851.99183451425</v>
          </cell>
          <cell r="L362">
            <v>27907.01</v>
          </cell>
          <cell r="M362">
            <v>0</v>
          </cell>
        </row>
        <row r="363">
          <cell r="B363" t="str">
            <v/>
          </cell>
          <cell r="C363" t="str">
            <v/>
          </cell>
          <cell r="F363" t="str">
            <v>a. VËt liÖu</v>
          </cell>
          <cell r="J363">
            <v>285851.99183451425</v>
          </cell>
        </row>
        <row r="364">
          <cell r="B364" t="str">
            <v/>
          </cell>
          <cell r="C364" t="str">
            <v/>
          </cell>
          <cell r="E364" t="str">
            <v>dh</v>
          </cell>
          <cell r="F364" t="str">
            <v>§¸ héc </v>
          </cell>
          <cell r="G364" t="str">
            <v>m3</v>
          </cell>
          <cell r="H364">
            <v>1.2</v>
          </cell>
          <cell r="I364">
            <v>86835.71428571429</v>
          </cell>
          <cell r="J364">
            <v>104202.85714285714</v>
          </cell>
          <cell r="K364">
            <v>104202.85714285714</v>
          </cell>
        </row>
        <row r="365">
          <cell r="B365" t="str">
            <v/>
          </cell>
          <cell r="C365" t="str">
            <v/>
          </cell>
          <cell r="E365">
            <v>4</v>
          </cell>
          <cell r="F365" t="str">
            <v>§¸ d¨m 4x6</v>
          </cell>
          <cell r="G365" t="str">
            <v>m3</v>
          </cell>
          <cell r="H365">
            <v>0.057</v>
          </cell>
          <cell r="I365">
            <v>108979.27619047619</v>
          </cell>
          <cell r="J365">
            <v>6211.818742857143</v>
          </cell>
          <cell r="K365">
            <v>6211.818742857143</v>
          </cell>
        </row>
        <row r="366">
          <cell r="B366" t="str">
            <v/>
          </cell>
          <cell r="C366" t="str">
            <v>m3</v>
          </cell>
          <cell r="E366" t="str">
            <v>vu</v>
          </cell>
          <cell r="F366" t="str">
            <v>V÷a xi m¨ng M100</v>
          </cell>
          <cell r="G366" t="str">
            <v>m3</v>
          </cell>
          <cell r="H366">
            <v>0.42</v>
          </cell>
          <cell r="I366">
            <v>417707.8951161904</v>
          </cell>
          <cell r="J366">
            <v>175437.31594879998</v>
          </cell>
          <cell r="K366">
            <v>175437.31594879998</v>
          </cell>
        </row>
        <row r="367">
          <cell r="B367" t="str">
            <v/>
          </cell>
          <cell r="C367" t="str">
            <v/>
          </cell>
          <cell r="F367" t="str">
            <v>b. Nh©n c«ng</v>
          </cell>
          <cell r="J367">
            <v>27907.01</v>
          </cell>
        </row>
        <row r="368">
          <cell r="B368" t="str">
            <v/>
          </cell>
          <cell r="C368" t="str">
            <v/>
          </cell>
          <cell r="E368" t="str">
            <v>3,5c</v>
          </cell>
          <cell r="F368" t="str">
            <v>Nh©n c«ng bËc 3,5/7</v>
          </cell>
          <cell r="G368" t="str">
            <v>C«ng </v>
          </cell>
          <cell r="H368">
            <v>1.91</v>
          </cell>
          <cell r="I368">
            <v>14611</v>
          </cell>
          <cell r="J368">
            <v>27907.01</v>
          </cell>
          <cell r="L368">
            <v>27907.01</v>
          </cell>
        </row>
        <row r="369">
          <cell r="B369">
            <v>49</v>
          </cell>
          <cell r="C369">
            <v>1242</v>
          </cell>
          <cell r="D369" t="str">
            <v>GA.4210</v>
          </cell>
          <cell r="F369" t="str">
            <v>Gia cè taluy ®¸ héc x©y M100</v>
          </cell>
          <cell r="G369" t="str">
            <v>m3</v>
          </cell>
          <cell r="I369" t="str">
            <v/>
          </cell>
          <cell r="K369">
            <v>285851.99183451425</v>
          </cell>
          <cell r="L369">
            <v>30390.88</v>
          </cell>
          <cell r="M369">
            <v>0</v>
          </cell>
        </row>
        <row r="370">
          <cell r="B370" t="str">
            <v/>
          </cell>
          <cell r="C370" t="str">
            <v/>
          </cell>
          <cell r="F370" t="str">
            <v>a. VËt liÖu</v>
          </cell>
          <cell r="J370">
            <v>285851.99183451425</v>
          </cell>
        </row>
        <row r="371">
          <cell r="B371" t="str">
            <v/>
          </cell>
          <cell r="C371" t="str">
            <v/>
          </cell>
          <cell r="E371" t="str">
            <v>dh</v>
          </cell>
          <cell r="F371" t="str">
            <v>§¸ héc </v>
          </cell>
          <cell r="G371" t="str">
            <v>m3</v>
          </cell>
          <cell r="H371">
            <v>1.2</v>
          </cell>
          <cell r="I371">
            <v>86835.71428571429</v>
          </cell>
          <cell r="J371">
            <v>104202.85714285714</v>
          </cell>
          <cell r="K371">
            <v>104202.85714285714</v>
          </cell>
        </row>
        <row r="372">
          <cell r="B372" t="str">
            <v/>
          </cell>
          <cell r="C372" t="str">
            <v/>
          </cell>
          <cell r="E372">
            <v>4</v>
          </cell>
          <cell r="F372" t="str">
            <v>§¸ d¨m 4x6</v>
          </cell>
          <cell r="G372" t="str">
            <v>m3</v>
          </cell>
          <cell r="H372">
            <v>0.057</v>
          </cell>
          <cell r="I372">
            <v>108979.27619047619</v>
          </cell>
          <cell r="J372">
            <v>6211.818742857143</v>
          </cell>
          <cell r="K372">
            <v>6211.818742857143</v>
          </cell>
        </row>
        <row r="373">
          <cell r="B373" t="str">
            <v/>
          </cell>
          <cell r="C373" t="str">
            <v>m3</v>
          </cell>
          <cell r="E373" t="str">
            <v>vu</v>
          </cell>
          <cell r="F373" t="str">
            <v>V÷a xi m¨ng M100</v>
          </cell>
          <cell r="G373" t="str">
            <v>m3</v>
          </cell>
          <cell r="H373">
            <v>0.42</v>
          </cell>
          <cell r="I373">
            <v>417707.8951161904</v>
          </cell>
          <cell r="J373">
            <v>175437.31594879998</v>
          </cell>
          <cell r="K373">
            <v>175437.31594879998</v>
          </cell>
        </row>
        <row r="374">
          <cell r="B374" t="str">
            <v/>
          </cell>
          <cell r="C374" t="str">
            <v/>
          </cell>
          <cell r="F374" t="str">
            <v>b. Nh©n c«ng</v>
          </cell>
          <cell r="J374">
            <v>30390.88</v>
          </cell>
        </row>
        <row r="375">
          <cell r="B375" t="str">
            <v/>
          </cell>
          <cell r="C375" t="str">
            <v/>
          </cell>
          <cell r="E375" t="str">
            <v>3,5c</v>
          </cell>
          <cell r="F375" t="str">
            <v>Nh©n c«ng bËc 3,5/7</v>
          </cell>
          <cell r="G375" t="str">
            <v>C«ng </v>
          </cell>
          <cell r="H375">
            <v>2.08</v>
          </cell>
          <cell r="I375">
            <v>14611</v>
          </cell>
          <cell r="J375">
            <v>30390.88</v>
          </cell>
          <cell r="L375">
            <v>30390.88</v>
          </cell>
        </row>
        <row r="376">
          <cell r="B376">
            <v>50</v>
          </cell>
          <cell r="C376">
            <v>1242</v>
          </cell>
          <cell r="D376" t="str">
            <v>GA.4310</v>
          </cell>
          <cell r="F376" t="str">
            <v>§¸ héc x©y tø nãn M100</v>
          </cell>
          <cell r="G376" t="str">
            <v>m3</v>
          </cell>
          <cell r="I376" t="str">
            <v/>
          </cell>
          <cell r="K376">
            <v>290954.70612022857</v>
          </cell>
          <cell r="L376">
            <v>35358.619999999995</v>
          </cell>
          <cell r="M376">
            <v>0</v>
          </cell>
        </row>
        <row r="377">
          <cell r="B377" t="str">
            <v/>
          </cell>
          <cell r="C377" t="str">
            <v/>
          </cell>
          <cell r="F377" t="str">
            <v>a. VËt liÖu</v>
          </cell>
          <cell r="J377">
            <v>290954.70612022857</v>
          </cell>
        </row>
        <row r="378">
          <cell r="B378" t="str">
            <v/>
          </cell>
          <cell r="C378" t="str">
            <v/>
          </cell>
          <cell r="E378" t="str">
            <v>dh</v>
          </cell>
          <cell r="F378" t="str">
            <v>§¸ héc </v>
          </cell>
          <cell r="G378" t="str">
            <v>m3</v>
          </cell>
          <cell r="H378">
            <v>1.22</v>
          </cell>
          <cell r="I378">
            <v>86835.71428571429</v>
          </cell>
          <cell r="J378">
            <v>105939.57142857143</v>
          </cell>
          <cell r="K378">
            <v>105939.57142857143</v>
          </cell>
        </row>
        <row r="379">
          <cell r="B379" t="str">
            <v/>
          </cell>
          <cell r="C379" t="str">
            <v/>
          </cell>
          <cell r="E379">
            <v>4</v>
          </cell>
          <cell r="F379" t="str">
            <v>§¸ d¨m 4x6</v>
          </cell>
          <cell r="G379" t="str">
            <v>m3</v>
          </cell>
          <cell r="H379">
            <v>0.057</v>
          </cell>
          <cell r="I379">
            <v>108979.27619047619</v>
          </cell>
          <cell r="J379">
            <v>6211.818742857143</v>
          </cell>
          <cell r="K379">
            <v>6211.818742857143</v>
          </cell>
        </row>
        <row r="380">
          <cell r="B380" t="str">
            <v/>
          </cell>
          <cell r="C380" t="str">
            <v>m3</v>
          </cell>
          <cell r="E380" t="str">
            <v>vu</v>
          </cell>
          <cell r="F380" t="str">
            <v>V÷a xi m¨ng M100</v>
          </cell>
          <cell r="G380" t="str">
            <v>m3</v>
          </cell>
          <cell r="H380">
            <v>0.42</v>
          </cell>
          <cell r="I380">
            <v>417707.8951161904</v>
          </cell>
          <cell r="J380">
            <v>175437.31594879998</v>
          </cell>
          <cell r="K380">
            <v>175437.31594879998</v>
          </cell>
        </row>
        <row r="381">
          <cell r="B381" t="str">
            <v/>
          </cell>
          <cell r="C381" t="str">
            <v/>
          </cell>
          <cell r="E381" t="str">
            <v>d</v>
          </cell>
          <cell r="F381" t="str">
            <v>D©y thÐp </v>
          </cell>
          <cell r="G381" t="str">
            <v>kg</v>
          </cell>
          <cell r="H381">
            <v>0.51</v>
          </cell>
          <cell r="I381">
            <v>6600</v>
          </cell>
          <cell r="J381">
            <v>3366</v>
          </cell>
          <cell r="K381">
            <v>3366</v>
          </cell>
        </row>
        <row r="382">
          <cell r="B382" t="str">
            <v/>
          </cell>
          <cell r="C382" t="str">
            <v/>
          </cell>
          <cell r="F382" t="str">
            <v>b. Nh©n c«ng</v>
          </cell>
          <cell r="J382">
            <v>35358.619999999995</v>
          </cell>
        </row>
        <row r="383">
          <cell r="B383" t="str">
            <v/>
          </cell>
          <cell r="C383" t="str">
            <v/>
          </cell>
          <cell r="E383">
            <v>3.5</v>
          </cell>
          <cell r="F383" t="str">
            <v>Nh©n c«ng bËc 3,5/7</v>
          </cell>
          <cell r="G383" t="str">
            <v>C«ng </v>
          </cell>
          <cell r="H383">
            <v>2.42</v>
          </cell>
          <cell r="I383">
            <v>14611</v>
          </cell>
          <cell r="J383">
            <v>35358.619999999995</v>
          </cell>
          <cell r="L383">
            <v>35358.619999999995</v>
          </cell>
        </row>
        <row r="384">
          <cell r="B384">
            <v>51</v>
          </cell>
          <cell r="D384" t="str">
            <v>.</v>
          </cell>
          <cell r="F384" t="str">
            <v>V÷a xi m¨ng M100 söa ch÷a mèi nèi</v>
          </cell>
          <cell r="G384" t="str">
            <v>m3</v>
          </cell>
          <cell r="I384" t="str">
            <v/>
          </cell>
          <cell r="K384">
            <v>428150.59249409515</v>
          </cell>
          <cell r="L384">
            <v>74223.88</v>
          </cell>
          <cell r="M384">
            <v>0</v>
          </cell>
        </row>
        <row r="385">
          <cell r="B385" t="str">
            <v/>
          </cell>
          <cell r="C385" t="str">
            <v/>
          </cell>
          <cell r="F385" t="str">
            <v>a - VËt liÖu :</v>
          </cell>
          <cell r="J385">
            <v>428150.59249409515</v>
          </cell>
        </row>
        <row r="386">
          <cell r="B386" t="str">
            <v/>
          </cell>
          <cell r="C386" t="str">
            <v>m3</v>
          </cell>
          <cell r="E386" t="str">
            <v>d16</v>
          </cell>
          <cell r="F386" t="str">
            <v>V÷a xi m¨ng M100</v>
          </cell>
          <cell r="G386" t="str">
            <v>m3</v>
          </cell>
          <cell r="H386">
            <v>1.025</v>
          </cell>
          <cell r="I386">
            <v>417707.8951161904</v>
          </cell>
          <cell r="J386">
            <v>428150.59249409515</v>
          </cell>
          <cell r="K386">
            <v>428150.59249409515</v>
          </cell>
        </row>
        <row r="387">
          <cell r="B387" t="str">
            <v/>
          </cell>
          <cell r="C387" t="str">
            <v/>
          </cell>
          <cell r="F387" t="str">
            <v>b. Nh©n c«ng</v>
          </cell>
          <cell r="J387">
            <v>74223.88</v>
          </cell>
        </row>
        <row r="388">
          <cell r="B388" t="str">
            <v/>
          </cell>
          <cell r="C388" t="str">
            <v/>
          </cell>
          <cell r="E388">
            <v>3.5</v>
          </cell>
          <cell r="F388" t="str">
            <v>Nh©n c«ng bËc 3,5/7</v>
          </cell>
          <cell r="G388" t="str">
            <v>C«ng </v>
          </cell>
          <cell r="H388">
            <v>5.08</v>
          </cell>
          <cell r="I388">
            <v>14611</v>
          </cell>
          <cell r="J388">
            <v>74223.88</v>
          </cell>
          <cell r="L388">
            <v>74223.88</v>
          </cell>
        </row>
        <row r="389">
          <cell r="B389">
            <v>52</v>
          </cell>
          <cell r="C389">
            <v>56</v>
          </cell>
          <cell r="D389">
            <v>119934</v>
          </cell>
          <cell r="F389" t="str">
            <v>Th¸o dì cèng cò d=150 (tÝnh 80% L§)</v>
          </cell>
          <cell r="G389" t="str">
            <v>èng</v>
          </cell>
          <cell r="I389" t="str">
            <v/>
          </cell>
          <cell r="K389">
            <v>0</v>
          </cell>
          <cell r="L389">
            <v>3822.2376</v>
          </cell>
          <cell r="M389">
            <v>15653.022400000002</v>
          </cell>
        </row>
        <row r="390">
          <cell r="B390" t="str">
            <v/>
          </cell>
          <cell r="C390" t="str">
            <v/>
          </cell>
          <cell r="F390" t="str">
            <v>b. Nh©n c«ng</v>
          </cell>
          <cell r="J390">
            <v>3822.2376</v>
          </cell>
        </row>
        <row r="391">
          <cell r="B391" t="str">
            <v/>
          </cell>
          <cell r="C391" t="str">
            <v/>
          </cell>
          <cell r="E391">
            <v>3.5</v>
          </cell>
          <cell r="F391" t="str">
            <v>Nh©n c«ng bËc 3,5/7</v>
          </cell>
          <cell r="G391" t="str">
            <v>C«ng </v>
          </cell>
          <cell r="H391">
            <v>0.2616</v>
          </cell>
          <cell r="I391">
            <v>14611</v>
          </cell>
          <cell r="J391">
            <v>3822.2376</v>
          </cell>
          <cell r="L391">
            <v>3822.2376</v>
          </cell>
        </row>
        <row r="392">
          <cell r="B392" t="str">
            <v/>
          </cell>
          <cell r="C392" t="str">
            <v/>
          </cell>
          <cell r="F392" t="str">
            <v>c. M¸y thi c«ng</v>
          </cell>
          <cell r="J392">
            <v>15653.022400000002</v>
          </cell>
        </row>
        <row r="393">
          <cell r="B393" t="str">
            <v/>
          </cell>
          <cell r="C393" t="str">
            <v/>
          </cell>
          <cell r="E393" t="str">
            <v>c5t</v>
          </cell>
          <cell r="F393" t="str">
            <v>CÈu 5T</v>
          </cell>
          <cell r="G393" t="str">
            <v>Ca</v>
          </cell>
          <cell r="H393">
            <v>0.05360000000000001</v>
          </cell>
          <cell r="I393">
            <v>292034</v>
          </cell>
          <cell r="J393">
            <v>15653.022400000002</v>
          </cell>
          <cell r="M393">
            <v>15653.022400000002</v>
          </cell>
        </row>
        <row r="394">
          <cell r="B394">
            <v>53</v>
          </cell>
          <cell r="C394">
            <v>22</v>
          </cell>
          <cell r="D394">
            <v>17472</v>
          </cell>
          <cell r="F394" t="str">
            <v>L¾p ®Æt èng cèng d=150</v>
          </cell>
          <cell r="G394" t="str">
            <v>èng</v>
          </cell>
          <cell r="I394" t="str">
            <v/>
          </cell>
          <cell r="K394">
            <v>0</v>
          </cell>
          <cell r="L394">
            <v>4538.106</v>
          </cell>
          <cell r="M394">
            <v>19566.278000000002</v>
          </cell>
        </row>
        <row r="395">
          <cell r="B395" t="str">
            <v/>
          </cell>
          <cell r="C395" t="str">
            <v/>
          </cell>
          <cell r="F395" t="str">
            <v>b. Nh©n c«ng</v>
          </cell>
          <cell r="J395">
            <v>4538.106</v>
          </cell>
        </row>
        <row r="396">
          <cell r="B396" t="str">
            <v/>
          </cell>
          <cell r="C396" t="str">
            <v/>
          </cell>
          <cell r="E396" t="str">
            <v>3c</v>
          </cell>
          <cell r="F396" t="str">
            <v>Nh©n c«ng bËc 3,0/7</v>
          </cell>
          <cell r="G396" t="str">
            <v>C«ng </v>
          </cell>
          <cell r="H396">
            <v>0.327</v>
          </cell>
          <cell r="I396">
            <v>13878</v>
          </cell>
          <cell r="J396">
            <v>4538.106</v>
          </cell>
          <cell r="L396">
            <v>4538.106</v>
          </cell>
        </row>
        <row r="397">
          <cell r="B397" t="str">
            <v/>
          </cell>
          <cell r="C397" t="str">
            <v/>
          </cell>
          <cell r="F397" t="str">
            <v>c. M¸y thi c«ng</v>
          </cell>
          <cell r="J397">
            <v>19566.278000000002</v>
          </cell>
        </row>
        <row r="398">
          <cell r="B398" t="str">
            <v/>
          </cell>
          <cell r="C398" t="str">
            <v/>
          </cell>
          <cell r="E398" t="str">
            <v>c5t</v>
          </cell>
          <cell r="F398" t="str">
            <v>CÈu 5T</v>
          </cell>
          <cell r="G398" t="str">
            <v>Ca</v>
          </cell>
          <cell r="H398">
            <v>0.067</v>
          </cell>
          <cell r="I398">
            <v>292034</v>
          </cell>
          <cell r="J398">
            <v>19566.278000000002</v>
          </cell>
          <cell r="M398">
            <v>19566.278000000002</v>
          </cell>
        </row>
        <row r="399">
          <cell r="B399">
            <v>54</v>
          </cell>
          <cell r="C399">
            <v>1242</v>
          </cell>
          <cell r="D399" t="str">
            <v>UD.3440</v>
          </cell>
          <cell r="F399" t="str">
            <v>QuÐt nhùa vµ mèi nèi èng cèng d=150</v>
          </cell>
          <cell r="G399" t="str">
            <v>1èng</v>
          </cell>
          <cell r="I399" t="str">
            <v/>
          </cell>
          <cell r="K399">
            <v>98693.76815238094</v>
          </cell>
          <cell r="L399">
            <v>14903.220000000001</v>
          </cell>
          <cell r="M399">
            <v>0</v>
          </cell>
        </row>
        <row r="400">
          <cell r="B400" t="str">
            <v/>
          </cell>
          <cell r="C400" t="str">
            <v/>
          </cell>
          <cell r="F400" t="str">
            <v>a. VËt liÖu</v>
          </cell>
          <cell r="J400">
            <v>98693.76815238094</v>
          </cell>
        </row>
        <row r="401">
          <cell r="B401" t="str">
            <v/>
          </cell>
          <cell r="C401" t="str">
            <v/>
          </cell>
          <cell r="E401" t="str">
            <v>n</v>
          </cell>
          <cell r="F401" t="str">
            <v>Nhùa ®­êng</v>
          </cell>
          <cell r="G401" t="str">
            <v>kg</v>
          </cell>
          <cell r="H401">
            <v>22.7</v>
          </cell>
          <cell r="I401">
            <v>3428.183619047619</v>
          </cell>
          <cell r="J401">
            <v>77819.76815238094</v>
          </cell>
          <cell r="K401">
            <v>77819.76815238094</v>
          </cell>
        </row>
        <row r="402">
          <cell r="B402" t="str">
            <v/>
          </cell>
          <cell r="C402" t="str">
            <v/>
          </cell>
          <cell r="E402" t="str">
            <v>gid</v>
          </cell>
          <cell r="F402" t="str">
            <v>GiÊy dÇu</v>
          </cell>
          <cell r="G402" t="str">
            <v>m2</v>
          </cell>
          <cell r="H402">
            <v>1.87</v>
          </cell>
          <cell r="I402">
            <v>7350</v>
          </cell>
          <cell r="J402">
            <v>13744.5</v>
          </cell>
          <cell r="K402">
            <v>13744.5</v>
          </cell>
        </row>
        <row r="403">
          <cell r="B403" t="str">
            <v/>
          </cell>
          <cell r="C403" t="str">
            <v/>
          </cell>
          <cell r="E403" t="str">
            <v>®ay</v>
          </cell>
          <cell r="F403" t="str">
            <v>§ay</v>
          </cell>
          <cell r="G403" t="str">
            <v>kg</v>
          </cell>
          <cell r="H403">
            <v>0.97</v>
          </cell>
          <cell r="I403">
            <v>7350</v>
          </cell>
          <cell r="J403">
            <v>7129.5</v>
          </cell>
          <cell r="K403">
            <v>7129.5</v>
          </cell>
        </row>
        <row r="404">
          <cell r="B404" t="str">
            <v/>
          </cell>
          <cell r="C404" t="str">
            <v/>
          </cell>
          <cell r="F404" t="str">
            <v>b. Nh©n c«ng</v>
          </cell>
          <cell r="J404">
            <v>14903.220000000001</v>
          </cell>
        </row>
        <row r="405">
          <cell r="B405" t="str">
            <v/>
          </cell>
          <cell r="C405" t="str">
            <v/>
          </cell>
          <cell r="E405" t="str">
            <v>3,5c</v>
          </cell>
          <cell r="F405" t="str">
            <v>Nh©n c«ng bËc 3,5/7</v>
          </cell>
          <cell r="G405" t="str">
            <v>C«ng </v>
          </cell>
          <cell r="H405">
            <v>1.02</v>
          </cell>
          <cell r="I405">
            <v>14611</v>
          </cell>
          <cell r="J405">
            <v>14903.220000000001</v>
          </cell>
          <cell r="L405">
            <v>14903.220000000001</v>
          </cell>
        </row>
        <row r="406">
          <cell r="B406">
            <v>55</v>
          </cell>
          <cell r="C406">
            <v>1242</v>
          </cell>
          <cell r="D406" t="str">
            <v>BL.1114</v>
          </cell>
          <cell r="F406" t="str">
            <v>§µo ®¸ cÊp 3 b»ng thñ c«ng</v>
          </cell>
          <cell r="G406" t="str">
            <v>m3</v>
          </cell>
          <cell r="I406" t="str">
            <v/>
          </cell>
          <cell r="K406">
            <v>0</v>
          </cell>
          <cell r="L406">
            <v>32686.853400000004</v>
          </cell>
          <cell r="M406">
            <v>0</v>
          </cell>
        </row>
        <row r="407">
          <cell r="B407" t="str">
            <v/>
          </cell>
          <cell r="C407" t="str">
            <v/>
          </cell>
          <cell r="F407" t="str">
            <v>b. Nh©n c«ng</v>
          </cell>
          <cell r="J407">
            <v>32686.853400000004</v>
          </cell>
          <cell r="K407">
            <v>0</v>
          </cell>
        </row>
        <row r="408">
          <cell r="B408" t="str">
            <v/>
          </cell>
          <cell r="C408" t="str">
            <v/>
          </cell>
          <cell r="E408">
            <v>3</v>
          </cell>
          <cell r="F408" t="str">
            <v>Nh©n c«ng bËc 3,0/7</v>
          </cell>
          <cell r="G408" t="str">
            <v>C«ng </v>
          </cell>
          <cell r="H408">
            <v>2.3553</v>
          </cell>
          <cell r="I408">
            <v>13878</v>
          </cell>
          <cell r="J408">
            <v>32686.853400000004</v>
          </cell>
          <cell r="L408">
            <v>32686.853400000004</v>
          </cell>
        </row>
        <row r="409">
          <cell r="B409">
            <v>56</v>
          </cell>
          <cell r="C409">
            <v>1242</v>
          </cell>
          <cell r="D409" t="str">
            <v>HA.1310</v>
          </cell>
          <cell r="F409" t="str">
            <v>Gia cè lßng cèng BT M300</v>
          </cell>
          <cell r="G409" t="str">
            <v>m3</v>
          </cell>
          <cell r="I409" t="str">
            <v/>
          </cell>
          <cell r="K409">
            <v>535413.1025924095</v>
          </cell>
          <cell r="L409">
            <v>21927.24</v>
          </cell>
          <cell r="M409">
            <v>12040.565</v>
          </cell>
        </row>
        <row r="410">
          <cell r="B410" t="str">
            <v/>
          </cell>
          <cell r="C410" t="str">
            <v/>
          </cell>
          <cell r="F410" t="str">
            <v>a. VËt liÖu</v>
          </cell>
          <cell r="J410">
            <v>535413.1025924095</v>
          </cell>
        </row>
        <row r="411">
          <cell r="B411" t="str">
            <v/>
          </cell>
          <cell r="C411" t="str">
            <v/>
          </cell>
          <cell r="E411" t="str">
            <v>d12</v>
          </cell>
          <cell r="F411" t="str">
            <v>V÷a BT M300 ®¸ 1x2 ®é sôt 2-4</v>
          </cell>
          <cell r="G411" t="str">
            <v>m3</v>
          </cell>
          <cell r="H411">
            <v>1.025</v>
          </cell>
          <cell r="I411">
            <v>517182.42220952385</v>
          </cell>
          <cell r="J411">
            <v>530111.9827647619</v>
          </cell>
          <cell r="K411">
            <v>530111.9827647619</v>
          </cell>
        </row>
        <row r="412">
          <cell r="B412" t="str">
            <v/>
          </cell>
          <cell r="C412" t="str">
            <v/>
          </cell>
          <cell r="E412" t="str">
            <v>#</v>
          </cell>
          <cell r="F412" t="str">
            <v>VËt liÖu kh¸c</v>
          </cell>
          <cell r="G412" t="str">
            <v>%</v>
          </cell>
          <cell r="H412">
            <v>1</v>
          </cell>
          <cell r="I412">
            <v>530111.9827647619</v>
          </cell>
          <cell r="J412">
            <v>5301.119827647619</v>
          </cell>
          <cell r="K412">
            <v>5301.119827647619</v>
          </cell>
        </row>
        <row r="413">
          <cell r="B413" t="str">
            <v/>
          </cell>
          <cell r="C413" t="str">
            <v/>
          </cell>
          <cell r="F413" t="str">
            <v>b. Nh©n c«ng</v>
          </cell>
          <cell r="J413">
            <v>21927.24</v>
          </cell>
        </row>
        <row r="414">
          <cell r="B414" t="str">
            <v/>
          </cell>
          <cell r="C414" t="str">
            <v/>
          </cell>
          <cell r="E414">
            <v>3</v>
          </cell>
          <cell r="F414" t="str">
            <v>Nh©n c«ng bËc 3,0/7</v>
          </cell>
          <cell r="G414" t="str">
            <v>C«ng </v>
          </cell>
          <cell r="H414">
            <v>1.58</v>
          </cell>
          <cell r="I414">
            <v>13878</v>
          </cell>
          <cell r="J414">
            <v>21927.24</v>
          </cell>
          <cell r="L414">
            <v>21927.24</v>
          </cell>
        </row>
        <row r="415">
          <cell r="B415" t="str">
            <v/>
          </cell>
          <cell r="C415" t="str">
            <v/>
          </cell>
          <cell r="F415" t="str">
            <v>c. M¸y thi c«ng</v>
          </cell>
          <cell r="J415">
            <v>12040.565</v>
          </cell>
        </row>
        <row r="416">
          <cell r="B416" t="str">
            <v/>
          </cell>
          <cell r="C416" t="str">
            <v/>
          </cell>
          <cell r="E416" t="str">
            <v>250l</v>
          </cell>
          <cell r="F416" t="str">
            <v>M¸y trén 250l</v>
          </cell>
          <cell r="G416" t="str">
            <v>Ca</v>
          </cell>
          <cell r="H416">
            <v>0.095</v>
          </cell>
          <cell r="I416">
            <v>96272</v>
          </cell>
          <cell r="J416">
            <v>9145.84</v>
          </cell>
          <cell r="M416">
            <v>9145.84</v>
          </cell>
        </row>
        <row r="417">
          <cell r="B417" t="str">
            <v/>
          </cell>
          <cell r="C417" t="str">
            <v/>
          </cell>
          <cell r="E417" t="str">
            <v>db1</v>
          </cell>
          <cell r="F417" t="str">
            <v>M¸y ®Çm bµn 1KW</v>
          </cell>
          <cell r="G417" t="str">
            <v>Ca</v>
          </cell>
          <cell r="H417">
            <v>0.089</v>
          </cell>
          <cell r="I417">
            <v>32525</v>
          </cell>
          <cell r="J417">
            <v>2894.725</v>
          </cell>
          <cell r="M417">
            <v>2894.725</v>
          </cell>
        </row>
        <row r="418">
          <cell r="B418">
            <v>57</v>
          </cell>
          <cell r="C418">
            <v>1242</v>
          </cell>
          <cell r="D418" t="str">
            <v>VB2122</v>
          </cell>
          <cell r="F418" t="str">
            <v>Lµm vµ xÕp rä ®¸ (TH 50%)</v>
          </cell>
          <cell r="G418" t="str">
            <v>rä</v>
          </cell>
          <cell r="I418" t="str">
            <v/>
          </cell>
          <cell r="K418">
            <v>84059.64285714287</v>
          </cell>
          <cell r="L418">
            <v>35066.4</v>
          </cell>
          <cell r="M418">
            <v>0</v>
          </cell>
        </row>
        <row r="419">
          <cell r="B419" t="str">
            <v/>
          </cell>
          <cell r="C419" t="str">
            <v/>
          </cell>
          <cell r="F419" t="str">
            <v>a. VËt liÖu</v>
          </cell>
          <cell r="J419">
            <v>84059.64285714287</v>
          </cell>
        </row>
        <row r="420">
          <cell r="B420" t="str">
            <v/>
          </cell>
          <cell r="C420" t="str">
            <v/>
          </cell>
          <cell r="E420" t="str">
            <v>dh</v>
          </cell>
          <cell r="F420" t="str">
            <v>§¸ héc </v>
          </cell>
          <cell r="G420" t="str">
            <v>m3</v>
          </cell>
          <cell r="H420">
            <v>0.55</v>
          </cell>
          <cell r="I420">
            <v>86835.71428571429</v>
          </cell>
          <cell r="J420">
            <v>47759.64285714286</v>
          </cell>
          <cell r="K420">
            <v>47759.64285714286</v>
          </cell>
        </row>
        <row r="421">
          <cell r="B421" t="str">
            <v/>
          </cell>
          <cell r="C421" t="str">
            <v/>
          </cell>
          <cell r="E421" t="str">
            <v>d</v>
          </cell>
          <cell r="F421" t="str">
            <v>D©y thÐp </v>
          </cell>
          <cell r="G421" t="str">
            <v>kg</v>
          </cell>
          <cell r="H421">
            <v>5.5</v>
          </cell>
          <cell r="I421">
            <v>6600</v>
          </cell>
          <cell r="J421">
            <v>36300</v>
          </cell>
          <cell r="K421">
            <v>36300</v>
          </cell>
        </row>
        <row r="422">
          <cell r="B422" t="str">
            <v/>
          </cell>
          <cell r="C422" t="str">
            <v/>
          </cell>
          <cell r="F422" t="str">
            <v>b. Nh©n c«ng</v>
          </cell>
          <cell r="J422">
            <v>35066.4</v>
          </cell>
        </row>
        <row r="423">
          <cell r="B423" t="str">
            <v/>
          </cell>
          <cell r="C423" t="str">
            <v/>
          </cell>
          <cell r="E423">
            <v>3.5</v>
          </cell>
          <cell r="F423" t="str">
            <v>Nh©n c«ng bËc 3,5/7</v>
          </cell>
          <cell r="G423" t="str">
            <v>C«ng </v>
          </cell>
          <cell r="H423">
            <v>2.4</v>
          </cell>
          <cell r="I423">
            <v>14611</v>
          </cell>
          <cell r="J423">
            <v>35066.4</v>
          </cell>
          <cell r="L423">
            <v>35066.4</v>
          </cell>
        </row>
        <row r="424">
          <cell r="B424">
            <v>58</v>
          </cell>
          <cell r="C424">
            <v>1242</v>
          </cell>
          <cell r="D424" t="str">
            <v>BA1623</v>
          </cell>
          <cell r="F424" t="str">
            <v>§µo nÒn ®­êng tuyÕn tr¸nh</v>
          </cell>
          <cell r="G424" t="str">
            <v>m3</v>
          </cell>
          <cell r="I424" t="str">
            <v/>
          </cell>
          <cell r="K424">
            <v>0</v>
          </cell>
          <cell r="L424">
            <v>18603.78</v>
          </cell>
          <cell r="M424">
            <v>0</v>
          </cell>
        </row>
        <row r="425">
          <cell r="B425" t="str">
            <v/>
          </cell>
          <cell r="C425" t="str">
            <v/>
          </cell>
          <cell r="F425" t="str">
            <v>b. Nh©n c«ng</v>
          </cell>
          <cell r="J425">
            <v>18603.78</v>
          </cell>
        </row>
        <row r="426">
          <cell r="B426" t="str">
            <v/>
          </cell>
          <cell r="C426" t="str">
            <v/>
          </cell>
          <cell r="E426">
            <v>2.7</v>
          </cell>
          <cell r="F426" t="str">
            <v>Nh©n c«ng bËc 2,7/7</v>
          </cell>
          <cell r="G426" t="str">
            <v>C«ng </v>
          </cell>
          <cell r="H426">
            <v>1.38</v>
          </cell>
          <cell r="I426">
            <v>13481</v>
          </cell>
          <cell r="J426">
            <v>18603.78</v>
          </cell>
          <cell r="L426">
            <v>18603.78</v>
          </cell>
        </row>
        <row r="427">
          <cell r="B427">
            <v>59</v>
          </cell>
          <cell r="C427">
            <v>1242</v>
          </cell>
          <cell r="D427" t="str">
            <v>BG2223</v>
          </cell>
          <cell r="F427" t="str">
            <v>§µo nÒn ®­êng T.tr¸nh b»ng m¸y</v>
          </cell>
          <cell r="G427" t="str">
            <v>100m3</v>
          </cell>
          <cell r="I427" t="str">
            <v/>
          </cell>
          <cell r="K427">
            <v>0</v>
          </cell>
          <cell r="L427">
            <v>112411.79999999999</v>
          </cell>
          <cell r="M427">
            <v>562252.32</v>
          </cell>
        </row>
        <row r="428">
          <cell r="B428" t="str">
            <v/>
          </cell>
          <cell r="C428" t="str">
            <v/>
          </cell>
          <cell r="F428" t="str">
            <v>b. Nh©n c«ng</v>
          </cell>
          <cell r="J428">
            <v>112411.79999999999</v>
          </cell>
        </row>
        <row r="429">
          <cell r="B429" t="str">
            <v/>
          </cell>
          <cell r="C429" t="str">
            <v/>
          </cell>
          <cell r="E429">
            <v>3</v>
          </cell>
          <cell r="F429" t="str">
            <v>Nh©n c«ng bËc 3,0/7</v>
          </cell>
          <cell r="G429" t="str">
            <v>C«ng </v>
          </cell>
          <cell r="H429">
            <v>8.1</v>
          </cell>
          <cell r="I429">
            <v>13878</v>
          </cell>
          <cell r="J429">
            <v>112411.79999999999</v>
          </cell>
          <cell r="L429">
            <v>112411.79999999999</v>
          </cell>
        </row>
        <row r="430">
          <cell r="B430" t="str">
            <v/>
          </cell>
          <cell r="C430" t="str">
            <v/>
          </cell>
          <cell r="F430" t="str">
            <v>c. M¸y thi c«ng</v>
          </cell>
          <cell r="J430">
            <v>562252.32</v>
          </cell>
        </row>
        <row r="431">
          <cell r="B431" t="str">
            <v/>
          </cell>
          <cell r="C431" t="str">
            <v/>
          </cell>
          <cell r="E431" t="str">
            <v>mu110</v>
          </cell>
          <cell r="F431" t="str">
            <v>M¸y ñi 110cv</v>
          </cell>
          <cell r="G431" t="str">
            <v>Ca</v>
          </cell>
          <cell r="H431">
            <v>0.84</v>
          </cell>
          <cell r="I431">
            <v>669348</v>
          </cell>
          <cell r="J431">
            <v>562252.32</v>
          </cell>
          <cell r="M431">
            <v>562252.32</v>
          </cell>
        </row>
        <row r="432">
          <cell r="B432">
            <v>60</v>
          </cell>
          <cell r="C432">
            <v>1242</v>
          </cell>
          <cell r="D432" t="str">
            <v>BK4123</v>
          </cell>
          <cell r="F432" t="str">
            <v>§¾p nÒn tuyÕn tr¸nh (70% TC vµ 30%M)</v>
          </cell>
          <cell r="G432" t="str">
            <v>m3</v>
          </cell>
          <cell r="I432" t="str">
            <v/>
          </cell>
          <cell r="K432">
            <v>0</v>
          </cell>
          <cell r="L432">
            <v>7344.06336</v>
          </cell>
          <cell r="M432">
            <v>2525.519556</v>
          </cell>
        </row>
        <row r="433">
          <cell r="D433" t="str">
            <v>&amp;BB1363</v>
          </cell>
          <cell r="F433" t="str">
            <v>b. Nh©n c«ng</v>
          </cell>
          <cell r="J433">
            <v>306.98136</v>
          </cell>
        </row>
        <row r="434">
          <cell r="B434" t="str">
            <v/>
          </cell>
          <cell r="C434" t="str">
            <v/>
          </cell>
          <cell r="E434">
            <v>3</v>
          </cell>
          <cell r="F434" t="str">
            <v>Nh©n c«ng bËc 3,0/7</v>
          </cell>
          <cell r="G434" t="str">
            <v>C«ng </v>
          </cell>
          <cell r="H434">
            <v>0.02212</v>
          </cell>
          <cell r="I434">
            <v>13878</v>
          </cell>
          <cell r="J434">
            <v>306.98136</v>
          </cell>
          <cell r="L434">
            <v>306.98136</v>
          </cell>
        </row>
        <row r="435">
          <cell r="B435" t="str">
            <v/>
          </cell>
          <cell r="C435" t="str">
            <v/>
          </cell>
          <cell r="E435">
            <v>2.7</v>
          </cell>
          <cell r="F435" t="str">
            <v>Nh©n c«ng bËc 2,7/7</v>
          </cell>
          <cell r="G435" t="str">
            <v>C«ng </v>
          </cell>
          <cell r="H435">
            <v>0.522</v>
          </cell>
          <cell r="I435">
            <v>13481</v>
          </cell>
          <cell r="J435">
            <v>7037.082</v>
          </cell>
          <cell r="L435">
            <v>7037.082</v>
          </cell>
        </row>
        <row r="436">
          <cell r="B436" t="str">
            <v/>
          </cell>
          <cell r="C436" t="str">
            <v/>
          </cell>
          <cell r="F436" t="str">
            <v>c. M¸y thi c«ng</v>
          </cell>
          <cell r="J436">
            <v>2525.519556</v>
          </cell>
        </row>
        <row r="437">
          <cell r="B437" t="str">
            <v/>
          </cell>
          <cell r="C437" t="str">
            <v/>
          </cell>
          <cell r="E437" t="str">
            <v>md9</v>
          </cell>
          <cell r="F437" t="str">
            <v>M¸y ®Çm 9T</v>
          </cell>
          <cell r="G437" t="str">
            <v>Ca</v>
          </cell>
          <cell r="H437">
            <v>0.003241</v>
          </cell>
          <cell r="I437">
            <v>443844</v>
          </cell>
          <cell r="J437">
            <v>1438.498404</v>
          </cell>
          <cell r="M437">
            <v>1438.498404</v>
          </cell>
        </row>
        <row r="438">
          <cell r="B438" t="str">
            <v/>
          </cell>
          <cell r="C438" t="str">
            <v/>
          </cell>
          <cell r="E438" t="str">
            <v>mu110</v>
          </cell>
          <cell r="F438" t="str">
            <v>M¸y ñi 110cv</v>
          </cell>
          <cell r="G438" t="str">
            <v>Ca</v>
          </cell>
          <cell r="H438">
            <v>0.001624</v>
          </cell>
          <cell r="I438">
            <v>669348</v>
          </cell>
          <cell r="J438">
            <v>1087.021152</v>
          </cell>
          <cell r="M438">
            <v>1087.021152</v>
          </cell>
        </row>
        <row r="439">
          <cell r="B439">
            <v>62</v>
          </cell>
          <cell r="C439">
            <v>1242</v>
          </cell>
          <cell r="D439" t="str">
            <v>BA1203</v>
          </cell>
          <cell r="F439" t="str">
            <v>§µo bá T.tr¸nh b»ng thñ c«ng</v>
          </cell>
          <cell r="G439" t="str">
            <v>m3</v>
          </cell>
          <cell r="I439" t="str">
            <v/>
          </cell>
          <cell r="K439">
            <v>0</v>
          </cell>
          <cell r="L439">
            <v>10515.18</v>
          </cell>
          <cell r="M439">
            <v>0</v>
          </cell>
        </row>
        <row r="440">
          <cell r="B440" t="str">
            <v/>
          </cell>
          <cell r="C440" t="str">
            <v/>
          </cell>
          <cell r="F440" t="str">
            <v>b. Nh©n c«ng</v>
          </cell>
          <cell r="J440">
            <v>10515.18</v>
          </cell>
        </row>
        <row r="441">
          <cell r="B441" t="str">
            <v/>
          </cell>
          <cell r="C441" t="str">
            <v/>
          </cell>
          <cell r="E441">
            <v>2.7</v>
          </cell>
          <cell r="F441" t="str">
            <v>Nh©n c«ng bËc 2,7/7</v>
          </cell>
          <cell r="G441" t="str">
            <v>C«ng </v>
          </cell>
          <cell r="H441">
            <v>0.78</v>
          </cell>
          <cell r="I441">
            <v>13481</v>
          </cell>
          <cell r="J441">
            <v>10515.18</v>
          </cell>
          <cell r="L441">
            <v>10515.18</v>
          </cell>
        </row>
        <row r="442">
          <cell r="B442">
            <v>63</v>
          </cell>
          <cell r="C442">
            <v>1242</v>
          </cell>
          <cell r="D442" t="str">
            <v>BD.1133</v>
          </cell>
          <cell r="F442" t="str">
            <v>§µo bá tuyÕn tr¸nh b»ng m¸y</v>
          </cell>
          <cell r="G442" t="str">
            <v>100m3</v>
          </cell>
          <cell r="I442" t="str">
            <v/>
          </cell>
          <cell r="K442">
            <v>0</v>
          </cell>
          <cell r="L442">
            <v>11241.18</v>
          </cell>
          <cell r="M442">
            <v>596253.664</v>
          </cell>
        </row>
        <row r="443">
          <cell r="B443" t="str">
            <v/>
          </cell>
          <cell r="C443" t="str">
            <v/>
          </cell>
          <cell r="F443" t="str">
            <v>c. M¸y</v>
          </cell>
          <cell r="J443">
            <v>596253.664</v>
          </cell>
        </row>
        <row r="444">
          <cell r="B444" t="str">
            <v/>
          </cell>
          <cell r="C444" t="str">
            <v/>
          </cell>
          <cell r="E444" t="str">
            <v>md&lt;=0,8</v>
          </cell>
          <cell r="F444" t="str">
            <v>M¸y ®µo &lt;=0,8m3</v>
          </cell>
          <cell r="G444" t="str">
            <v>Ca</v>
          </cell>
          <cell r="H444">
            <v>0.336</v>
          </cell>
          <cell r="I444">
            <v>705849</v>
          </cell>
          <cell r="J444">
            <v>237165.26400000002</v>
          </cell>
          <cell r="M444">
            <v>237165.26400000002</v>
          </cell>
        </row>
        <row r="445">
          <cell r="B445" t="str">
            <v/>
          </cell>
          <cell r="C445" t="str">
            <v/>
          </cell>
          <cell r="E445" t="str">
            <v>ot7t</v>
          </cell>
          <cell r="F445" t="str">
            <v>¤t« tù ®æ 7T</v>
          </cell>
          <cell r="G445" t="str">
            <v>Ca</v>
          </cell>
          <cell r="H445">
            <v>0.74</v>
          </cell>
          <cell r="I445">
            <v>444551</v>
          </cell>
          <cell r="J445">
            <v>328967.74</v>
          </cell>
          <cell r="M445">
            <v>328967.74</v>
          </cell>
        </row>
        <row r="446">
          <cell r="B446" t="str">
            <v/>
          </cell>
          <cell r="C446" t="str">
            <v/>
          </cell>
          <cell r="E446" t="str">
            <v>mu110</v>
          </cell>
          <cell r="F446" t="str">
            <v>M¸y ñi 110cv</v>
          </cell>
          <cell r="G446" t="str">
            <v>Ca</v>
          </cell>
          <cell r="H446">
            <v>0.045</v>
          </cell>
          <cell r="I446">
            <v>669348</v>
          </cell>
          <cell r="J446">
            <v>30120.66</v>
          </cell>
          <cell r="M446">
            <v>30120.66</v>
          </cell>
        </row>
        <row r="447">
          <cell r="B447" t="str">
            <v/>
          </cell>
          <cell r="C447" t="str">
            <v/>
          </cell>
          <cell r="F447" t="str">
            <v>b - Nh©n c«ng</v>
          </cell>
          <cell r="J447">
            <v>11241.18</v>
          </cell>
        </row>
        <row r="448">
          <cell r="B448" t="str">
            <v/>
          </cell>
          <cell r="C448" t="str">
            <v/>
          </cell>
          <cell r="E448">
            <v>3</v>
          </cell>
          <cell r="F448" t="str">
            <v>Nh©n c«ng bËc 3,0/7</v>
          </cell>
          <cell r="G448" t="str">
            <v>C«ng </v>
          </cell>
          <cell r="H448">
            <v>0.81</v>
          </cell>
          <cell r="I448">
            <v>13878</v>
          </cell>
          <cell r="J448">
            <v>11241.18</v>
          </cell>
          <cell r="L448">
            <v>11241.18</v>
          </cell>
        </row>
        <row r="449">
          <cell r="B449">
            <v>64</v>
          </cell>
          <cell r="C449">
            <v>1242</v>
          </cell>
          <cell r="D449" t="str">
            <v>HA5410</v>
          </cell>
          <cell r="F449" t="str">
            <v>BT th©n cèng h×nh hép M300 ®¸ 1x2</v>
          </cell>
          <cell r="G449" t="str">
            <v>m3</v>
          </cell>
          <cell r="I449" t="str">
            <v/>
          </cell>
          <cell r="K449">
            <v>626153.1165906858</v>
          </cell>
          <cell r="L449">
            <v>46024.65</v>
          </cell>
          <cell r="M449">
            <v>12479.423999999999</v>
          </cell>
        </row>
        <row r="450">
          <cell r="B450" t="str">
            <v/>
          </cell>
          <cell r="C450" t="str">
            <v/>
          </cell>
          <cell r="F450" t="str">
            <v>a. VËt liÖu</v>
          </cell>
          <cell r="J450">
            <v>626153.1165906858</v>
          </cell>
        </row>
        <row r="451">
          <cell r="B451" t="str">
            <v/>
          </cell>
          <cell r="C451" t="str">
            <v>m3</v>
          </cell>
          <cell r="E451" t="str">
            <v>d12</v>
          </cell>
          <cell r="F451" t="str">
            <v>V÷a BT M300 ®¸ 1x2 ®é sôt 2-4</v>
          </cell>
          <cell r="G451" t="str">
            <v>m3</v>
          </cell>
          <cell r="H451">
            <v>1.05</v>
          </cell>
          <cell r="I451">
            <v>517182.42220952385</v>
          </cell>
          <cell r="J451">
            <v>543041.54332</v>
          </cell>
          <cell r="K451">
            <v>543041.54332</v>
          </cell>
        </row>
        <row r="452">
          <cell r="B452" t="str">
            <v/>
          </cell>
          <cell r="C452" t="str">
            <v/>
          </cell>
          <cell r="E452" t="str">
            <v>g</v>
          </cell>
          <cell r="F452" t="str">
            <v>Gç v¸n</v>
          </cell>
          <cell r="G452" t="str">
            <v>m3</v>
          </cell>
          <cell r="H452">
            <v>0.058</v>
          </cell>
          <cell r="I452">
            <v>1269569.6114285714</v>
          </cell>
          <cell r="J452">
            <v>73635.03746285714</v>
          </cell>
          <cell r="K452">
            <v>73635.03746285714</v>
          </cell>
        </row>
        <row r="453">
          <cell r="B453" t="str">
            <v/>
          </cell>
          <cell r="C453" t="str">
            <v/>
          </cell>
          <cell r="E453" t="str">
            <v>di</v>
          </cell>
          <cell r="F453" t="str">
            <v>§inh</v>
          </cell>
          <cell r="G453" t="str">
            <v>kg</v>
          </cell>
          <cell r="H453">
            <v>0.079</v>
          </cell>
          <cell r="I453">
            <v>7000</v>
          </cell>
          <cell r="J453">
            <v>553</v>
          </cell>
          <cell r="K453">
            <v>553</v>
          </cell>
        </row>
        <row r="454">
          <cell r="B454" t="str">
            <v/>
          </cell>
          <cell r="C454" t="str">
            <v/>
          </cell>
          <cell r="E454" t="str">
            <v>dia</v>
          </cell>
          <cell r="F454" t="str">
            <v>§inh ®Üa </v>
          </cell>
          <cell r="G454" t="str">
            <v>C¸i</v>
          </cell>
          <cell r="H454">
            <v>0.918</v>
          </cell>
          <cell r="I454">
            <v>2500</v>
          </cell>
          <cell r="J454">
            <v>2295</v>
          </cell>
          <cell r="K454">
            <v>2295</v>
          </cell>
        </row>
        <row r="455">
          <cell r="B455" t="str">
            <v/>
          </cell>
          <cell r="C455" t="str">
            <v/>
          </cell>
          <cell r="E455" t="str">
            <v>d</v>
          </cell>
          <cell r="F455" t="str">
            <v>D©y thÐp </v>
          </cell>
          <cell r="G455" t="str">
            <v>kg</v>
          </cell>
          <cell r="H455">
            <v>0.065</v>
          </cell>
          <cell r="I455">
            <v>6600</v>
          </cell>
          <cell r="J455">
            <v>429</v>
          </cell>
          <cell r="K455">
            <v>429</v>
          </cell>
        </row>
        <row r="456">
          <cell r="B456" t="str">
            <v/>
          </cell>
          <cell r="C456" t="str">
            <v/>
          </cell>
          <cell r="E456" t="str">
            <v>#</v>
          </cell>
          <cell r="F456" t="str">
            <v>VËt liÖu kh¸c</v>
          </cell>
          <cell r="G456" t="str">
            <v>%</v>
          </cell>
          <cell r="H456">
            <v>1</v>
          </cell>
          <cell r="I456">
            <v>619953.5807828573</v>
          </cell>
          <cell r="J456">
            <v>6199.535807828573</v>
          </cell>
          <cell r="K456">
            <v>6199.535807828573</v>
          </cell>
        </row>
        <row r="457">
          <cell r="B457" t="str">
            <v/>
          </cell>
          <cell r="C457" t="str">
            <v/>
          </cell>
          <cell r="F457" t="str">
            <v>b. Nh©n c«ng</v>
          </cell>
          <cell r="J457">
            <v>46024.65</v>
          </cell>
        </row>
        <row r="458">
          <cell r="B458" t="str">
            <v/>
          </cell>
          <cell r="C458" t="str">
            <v/>
          </cell>
          <cell r="E458">
            <v>3.5</v>
          </cell>
          <cell r="F458" t="str">
            <v>Nh©n c«ng bËc 3,5/7</v>
          </cell>
          <cell r="G458" t="str">
            <v>C«ng </v>
          </cell>
          <cell r="H458">
            <v>3.15</v>
          </cell>
          <cell r="I458">
            <v>14611</v>
          </cell>
          <cell r="J458">
            <v>46024.65</v>
          </cell>
          <cell r="L458">
            <v>46024.65</v>
          </cell>
        </row>
        <row r="459">
          <cell r="B459" t="str">
            <v/>
          </cell>
          <cell r="C459" t="str">
            <v/>
          </cell>
          <cell r="F459" t="str">
            <v>c. M¸y thi c«ng</v>
          </cell>
          <cell r="J459">
            <v>12479.423999999999</v>
          </cell>
        </row>
        <row r="460">
          <cell r="B460" t="str">
            <v/>
          </cell>
          <cell r="C460" t="str">
            <v/>
          </cell>
          <cell r="E460" t="str">
            <v>250l</v>
          </cell>
          <cell r="F460" t="str">
            <v>M¸y trén 250l</v>
          </cell>
          <cell r="G460" t="str">
            <v>Ca</v>
          </cell>
          <cell r="H460">
            <v>0.095</v>
          </cell>
          <cell r="I460">
            <v>96272</v>
          </cell>
          <cell r="J460">
            <v>9145.84</v>
          </cell>
          <cell r="M460">
            <v>9145.84</v>
          </cell>
        </row>
        <row r="461">
          <cell r="B461" t="str">
            <v/>
          </cell>
          <cell r="C461" t="str">
            <v/>
          </cell>
          <cell r="E461" t="str">
            <v>dd</v>
          </cell>
          <cell r="F461" t="str">
            <v>M¸y ®Çm dïi 1,5KW</v>
          </cell>
          <cell r="G461" t="str">
            <v>Ca</v>
          </cell>
          <cell r="H461">
            <v>0.089</v>
          </cell>
          <cell r="I461">
            <v>37456</v>
          </cell>
          <cell r="J461">
            <v>3333.584</v>
          </cell>
          <cell r="M461">
            <v>3333.584</v>
          </cell>
        </row>
        <row r="462">
          <cell r="B462">
            <v>65</v>
          </cell>
          <cell r="C462">
            <v>1242</v>
          </cell>
          <cell r="D462" t="str">
            <v>KB2110</v>
          </cell>
          <cell r="F462" t="str">
            <v>V¸n khu«n thÐp ®æ BT th©n cèng t¹i chç</v>
          </cell>
          <cell r="G462" t="str">
            <v>100m2</v>
          </cell>
          <cell r="I462" t="str">
            <v/>
          </cell>
          <cell r="K462">
            <v>1213311.711372</v>
          </cell>
          <cell r="L462">
            <v>587368.3200000001</v>
          </cell>
          <cell r="M462">
            <v>133408.05</v>
          </cell>
        </row>
        <row r="463">
          <cell r="B463" t="str">
            <v/>
          </cell>
          <cell r="C463" t="str">
            <v/>
          </cell>
          <cell r="F463" t="str">
            <v>a. VËt liÖu</v>
          </cell>
          <cell r="J463">
            <v>1213311.711372</v>
          </cell>
        </row>
        <row r="464">
          <cell r="B464" t="str">
            <v/>
          </cell>
          <cell r="C464" t="str">
            <v/>
          </cell>
          <cell r="E464" t="str">
            <v>th</v>
          </cell>
          <cell r="F464" t="str">
            <v>ThÐp h×nh</v>
          </cell>
          <cell r="G464" t="str">
            <v>kg</v>
          </cell>
          <cell r="H464">
            <v>100.65</v>
          </cell>
          <cell r="I464">
            <v>4612.304380952381</v>
          </cell>
          <cell r="J464">
            <v>464228.4359428571</v>
          </cell>
          <cell r="K464">
            <v>464228.4359428571</v>
          </cell>
        </row>
        <row r="465">
          <cell r="B465" t="str">
            <v/>
          </cell>
          <cell r="C465" t="str">
            <v/>
          </cell>
          <cell r="E465" t="str">
            <v>gg</v>
          </cell>
          <cell r="F465" t="str">
            <v>Gç chèng</v>
          </cell>
          <cell r="G465" t="str">
            <v>m3</v>
          </cell>
          <cell r="H465">
            <v>0.496</v>
          </cell>
          <cell r="I465">
            <v>1269569.6114285714</v>
          </cell>
          <cell r="J465">
            <v>629706.5272685714</v>
          </cell>
          <cell r="K465">
            <v>629706.5272685714</v>
          </cell>
        </row>
        <row r="466">
          <cell r="B466" t="str">
            <v/>
          </cell>
          <cell r="C466" t="str">
            <v/>
          </cell>
          <cell r="E466" t="str">
            <v>q</v>
          </cell>
          <cell r="F466" t="str">
            <v>Que hµn</v>
          </cell>
          <cell r="G466" t="str">
            <v>kg</v>
          </cell>
          <cell r="H466">
            <v>5.6</v>
          </cell>
          <cell r="I466">
            <v>11000</v>
          </cell>
          <cell r="J466">
            <v>61599.99999999999</v>
          </cell>
          <cell r="K466">
            <v>61599.99999999999</v>
          </cell>
        </row>
        <row r="467">
          <cell r="B467" t="str">
            <v/>
          </cell>
          <cell r="C467" t="str">
            <v/>
          </cell>
          <cell r="E467" t="str">
            <v>#</v>
          </cell>
          <cell r="F467" t="str">
            <v>VËt liÖu kh¸c</v>
          </cell>
          <cell r="G467" t="str">
            <v>%</v>
          </cell>
          <cell r="H467">
            <v>5</v>
          </cell>
          <cell r="I467">
            <v>1155534.9632114286</v>
          </cell>
          <cell r="J467">
            <v>57776.74816057143</v>
          </cell>
          <cell r="K467">
            <v>57776.74816057143</v>
          </cell>
        </row>
        <row r="468">
          <cell r="B468" t="str">
            <v/>
          </cell>
          <cell r="C468" t="str">
            <v/>
          </cell>
          <cell r="F468" t="str">
            <v>b. Nh©n c«ng</v>
          </cell>
          <cell r="J468">
            <v>587368.3200000001</v>
          </cell>
        </row>
        <row r="469">
          <cell r="B469" t="str">
            <v/>
          </cell>
          <cell r="C469" t="str">
            <v/>
          </cell>
          <cell r="E469" t="str">
            <v>n4</v>
          </cell>
          <cell r="F469" t="str">
            <v>Nh©n c«ng bËc 4,0/7</v>
          </cell>
          <cell r="G469" t="str">
            <v>C«ng </v>
          </cell>
          <cell r="H469">
            <v>38.28</v>
          </cell>
          <cell r="I469">
            <v>15344</v>
          </cell>
          <cell r="J469">
            <v>587368.3200000001</v>
          </cell>
          <cell r="L469">
            <v>587368.3200000001</v>
          </cell>
        </row>
        <row r="470">
          <cell r="B470" t="str">
            <v/>
          </cell>
          <cell r="C470" t="str">
            <v/>
          </cell>
          <cell r="F470" t="str">
            <v>c. M¸y thi c«ng</v>
          </cell>
          <cell r="J470">
            <v>133408.05</v>
          </cell>
        </row>
        <row r="471">
          <cell r="B471" t="str">
            <v/>
          </cell>
          <cell r="C471" t="str">
            <v/>
          </cell>
          <cell r="E471" t="str">
            <v>h23</v>
          </cell>
          <cell r="F471" t="str">
            <v>M¸y hµn 23KW</v>
          </cell>
          <cell r="G471" t="str">
            <v>Ca</v>
          </cell>
          <cell r="H471">
            <v>1.5</v>
          </cell>
          <cell r="I471">
            <v>77338</v>
          </cell>
          <cell r="J471">
            <v>116007</v>
          </cell>
          <cell r="M471">
            <v>116007</v>
          </cell>
        </row>
        <row r="472">
          <cell r="B472" t="str">
            <v/>
          </cell>
          <cell r="C472" t="str">
            <v/>
          </cell>
          <cell r="E472" t="str">
            <v>M#</v>
          </cell>
          <cell r="F472" t="str">
            <v>M¸y kh¸c</v>
          </cell>
          <cell r="G472" t="str">
            <v>%</v>
          </cell>
          <cell r="H472">
            <v>15</v>
          </cell>
          <cell r="I472">
            <v>116007</v>
          </cell>
          <cell r="J472">
            <v>17401.05</v>
          </cell>
          <cell r="M472">
            <v>17401.05</v>
          </cell>
        </row>
        <row r="473">
          <cell r="B473">
            <v>66</v>
          </cell>
          <cell r="C473">
            <v>1242</v>
          </cell>
          <cell r="D473" t="str">
            <v>IA3611</v>
          </cell>
          <cell r="F473" t="str">
            <v>Cèt thÐp cèng hép d=10mm</v>
          </cell>
          <cell r="G473" t="str">
            <v>TÊn</v>
          </cell>
          <cell r="I473" t="str">
            <v/>
          </cell>
          <cell r="K473">
            <v>4585309.331428572</v>
          </cell>
          <cell r="L473">
            <v>448198.24</v>
          </cell>
          <cell r="M473">
            <v>15915.6</v>
          </cell>
        </row>
        <row r="474">
          <cell r="B474" t="str">
            <v/>
          </cell>
          <cell r="C474" t="str">
            <v/>
          </cell>
          <cell r="F474" t="str">
            <v>a. VËt liÖu</v>
          </cell>
          <cell r="J474">
            <v>4585309.331428572</v>
          </cell>
        </row>
        <row r="475">
          <cell r="B475" t="str">
            <v/>
          </cell>
          <cell r="C475" t="str">
            <v/>
          </cell>
          <cell r="E475" t="str">
            <v>d10</v>
          </cell>
          <cell r="F475" t="str">
            <v>ThÐp trßn d=10mm</v>
          </cell>
          <cell r="G475" t="str">
            <v>kg</v>
          </cell>
          <cell r="H475">
            <v>1005</v>
          </cell>
          <cell r="I475">
            <v>4421.828190476191</v>
          </cell>
          <cell r="J475">
            <v>4443937.331428572</v>
          </cell>
          <cell r="K475">
            <v>4443937.331428572</v>
          </cell>
        </row>
        <row r="476">
          <cell r="B476" t="str">
            <v/>
          </cell>
          <cell r="C476" t="str">
            <v/>
          </cell>
          <cell r="E476" t="str">
            <v>d</v>
          </cell>
          <cell r="F476" t="str">
            <v>D©y thÐp </v>
          </cell>
          <cell r="G476" t="str">
            <v>kg</v>
          </cell>
          <cell r="H476">
            <v>21.42</v>
          </cell>
          <cell r="I476">
            <v>6600</v>
          </cell>
          <cell r="J476">
            <v>141372</v>
          </cell>
          <cell r="K476">
            <v>141372</v>
          </cell>
        </row>
        <row r="477">
          <cell r="B477" t="str">
            <v/>
          </cell>
          <cell r="C477" t="str">
            <v/>
          </cell>
          <cell r="F477" t="str">
            <v>b. Nh©n c«ng</v>
          </cell>
          <cell r="J477">
            <v>448198.24</v>
          </cell>
        </row>
        <row r="478">
          <cell r="B478" t="str">
            <v/>
          </cell>
          <cell r="C478" t="str">
            <v/>
          </cell>
          <cell r="E478" t="str">
            <v>4c</v>
          </cell>
          <cell r="F478" t="str">
            <v>Nh©n c«ng bËc 4,0/7</v>
          </cell>
          <cell r="G478" t="str">
            <v>C«ng </v>
          </cell>
          <cell r="H478">
            <v>29.21</v>
          </cell>
          <cell r="I478">
            <v>15344</v>
          </cell>
          <cell r="J478">
            <v>448198.24</v>
          </cell>
          <cell r="L478">
            <v>448198.24</v>
          </cell>
        </row>
        <row r="479">
          <cell r="B479" t="str">
            <v/>
          </cell>
          <cell r="C479" t="str">
            <v/>
          </cell>
          <cell r="F479" t="str">
            <v>c. M¸y thi c«ng</v>
          </cell>
          <cell r="J479">
            <v>15915.6</v>
          </cell>
        </row>
        <row r="480">
          <cell r="B480" t="str">
            <v/>
          </cell>
          <cell r="C480" t="str">
            <v/>
          </cell>
          <cell r="E480" t="str">
            <v>cu</v>
          </cell>
          <cell r="F480" t="str">
            <v>M¸y c¾t uèn cèt thÐp</v>
          </cell>
          <cell r="G480" t="str">
            <v>Ca</v>
          </cell>
          <cell r="H480">
            <v>0.4</v>
          </cell>
          <cell r="I480">
            <v>39789</v>
          </cell>
          <cell r="J480">
            <v>15915.6</v>
          </cell>
          <cell r="M480">
            <v>15915.6</v>
          </cell>
        </row>
        <row r="481">
          <cell r="B481">
            <v>67</v>
          </cell>
          <cell r="C481">
            <v>1242</v>
          </cell>
          <cell r="D481" t="str">
            <v>IA3621</v>
          </cell>
          <cell r="F481" t="str">
            <v>Cèt thÐp cèng hép d=12mm, d=14mm</v>
          </cell>
          <cell r="G481" t="str">
            <v>TÊn</v>
          </cell>
          <cell r="I481" t="str">
            <v/>
          </cell>
          <cell r="K481">
            <v>4660441.3257142855</v>
          </cell>
          <cell r="L481">
            <v>242435.2</v>
          </cell>
          <cell r="M481">
            <v>189836.5</v>
          </cell>
        </row>
        <row r="482">
          <cell r="B482" t="str">
            <v/>
          </cell>
          <cell r="C482" t="str">
            <v/>
          </cell>
          <cell r="F482" t="str">
            <v>a. VËt liÖu</v>
          </cell>
          <cell r="J482">
            <v>4660441.3257142855</v>
          </cell>
        </row>
        <row r="483">
          <cell r="B483" t="str">
            <v/>
          </cell>
          <cell r="C483" t="str">
            <v/>
          </cell>
          <cell r="E483" t="str">
            <v>d14</v>
          </cell>
          <cell r="F483" t="str">
            <v>ThÐp trßn d=14mm</v>
          </cell>
          <cell r="G483" t="str">
            <v>kg</v>
          </cell>
          <cell r="H483">
            <v>1020</v>
          </cell>
          <cell r="I483">
            <v>4374.209142857143</v>
          </cell>
          <cell r="J483">
            <v>4461693.3257142855</v>
          </cell>
          <cell r="K483">
            <v>4461693.3257142855</v>
          </cell>
        </row>
        <row r="484">
          <cell r="B484" t="str">
            <v/>
          </cell>
          <cell r="C484" t="str">
            <v/>
          </cell>
          <cell r="E484" t="str">
            <v>d</v>
          </cell>
          <cell r="F484" t="str">
            <v>D©y thÐp </v>
          </cell>
          <cell r="G484" t="str">
            <v>kg</v>
          </cell>
          <cell r="H484">
            <v>14.28</v>
          </cell>
          <cell r="I484">
            <v>6600</v>
          </cell>
          <cell r="J484">
            <v>94248</v>
          </cell>
          <cell r="K484">
            <v>94248</v>
          </cell>
        </row>
        <row r="485">
          <cell r="B485" t="str">
            <v/>
          </cell>
          <cell r="C485" t="str">
            <v/>
          </cell>
          <cell r="E485" t="str">
            <v>q</v>
          </cell>
          <cell r="F485" t="str">
            <v>Que hµn</v>
          </cell>
          <cell r="G485" t="str">
            <v>kg</v>
          </cell>
          <cell r="H485">
            <v>9.5</v>
          </cell>
          <cell r="I485">
            <v>11000</v>
          </cell>
          <cell r="J485">
            <v>104500</v>
          </cell>
          <cell r="K485">
            <v>104500</v>
          </cell>
        </row>
        <row r="486">
          <cell r="B486" t="str">
            <v/>
          </cell>
          <cell r="C486" t="str">
            <v/>
          </cell>
          <cell r="F486" t="str">
            <v>b. Nh©n c«ng</v>
          </cell>
          <cell r="J486">
            <v>242435.2</v>
          </cell>
        </row>
        <row r="487">
          <cell r="B487" t="str">
            <v/>
          </cell>
          <cell r="C487" t="str">
            <v/>
          </cell>
          <cell r="E487" t="str">
            <v>4c</v>
          </cell>
          <cell r="F487" t="str">
            <v>Nh©n c«ng bËc 4,0/7</v>
          </cell>
          <cell r="G487" t="str">
            <v>C«ng </v>
          </cell>
          <cell r="H487">
            <v>15.8</v>
          </cell>
          <cell r="I487">
            <v>15344</v>
          </cell>
          <cell r="J487">
            <v>242435.2</v>
          </cell>
          <cell r="L487">
            <v>242435.2</v>
          </cell>
        </row>
        <row r="488">
          <cell r="B488" t="str">
            <v/>
          </cell>
          <cell r="C488" t="str">
            <v/>
          </cell>
          <cell r="F488" t="str">
            <v>c. M¸y thi c«ng</v>
          </cell>
          <cell r="J488">
            <v>189836.5</v>
          </cell>
        </row>
        <row r="489">
          <cell r="B489" t="str">
            <v/>
          </cell>
          <cell r="C489" t="str">
            <v/>
          </cell>
          <cell r="E489" t="str">
            <v>h23</v>
          </cell>
          <cell r="F489" t="str">
            <v>M¸y hµn 23KW</v>
          </cell>
          <cell r="G489" t="str">
            <v>Ca</v>
          </cell>
          <cell r="H489">
            <v>2.29</v>
          </cell>
          <cell r="I489">
            <v>77338</v>
          </cell>
          <cell r="J489">
            <v>177104.02</v>
          </cell>
          <cell r="M489">
            <v>177104.02</v>
          </cell>
        </row>
        <row r="490">
          <cell r="B490" t="str">
            <v/>
          </cell>
          <cell r="C490" t="str">
            <v/>
          </cell>
          <cell r="E490" t="str">
            <v>cu</v>
          </cell>
          <cell r="F490" t="str">
            <v>M¸y c¾t uèn cèt thÐp</v>
          </cell>
          <cell r="G490" t="str">
            <v>Ca</v>
          </cell>
          <cell r="H490">
            <v>0.32</v>
          </cell>
          <cell r="I490">
            <v>39789</v>
          </cell>
          <cell r="J490">
            <v>12732.48</v>
          </cell>
          <cell r="M490">
            <v>12732.48</v>
          </cell>
        </row>
        <row r="491">
          <cell r="B491">
            <v>68</v>
          </cell>
          <cell r="C491">
            <v>1242</v>
          </cell>
          <cell r="D491" t="str">
            <v>IA3621</v>
          </cell>
          <cell r="F491" t="str">
            <v>Cèt thÐp cèng hép d=16mm</v>
          </cell>
          <cell r="G491" t="str">
            <v>TÊn</v>
          </cell>
          <cell r="I491" t="str">
            <v/>
          </cell>
          <cell r="K491">
            <v>4611869.897142857</v>
          </cell>
          <cell r="L491">
            <v>242435.2</v>
          </cell>
          <cell r="M491">
            <v>189836.5</v>
          </cell>
        </row>
        <row r="492">
          <cell r="B492" t="str">
            <v/>
          </cell>
          <cell r="C492" t="str">
            <v/>
          </cell>
          <cell r="F492" t="str">
            <v>a. VËt liÖu</v>
          </cell>
          <cell r="J492">
            <v>4611869.897142857</v>
          </cell>
        </row>
        <row r="493">
          <cell r="B493" t="str">
            <v/>
          </cell>
          <cell r="C493" t="str">
            <v/>
          </cell>
          <cell r="E493" t="str">
            <v>d16</v>
          </cell>
          <cell r="F493" t="str">
            <v>ThÐp trßn d=16mm</v>
          </cell>
          <cell r="G493" t="str">
            <v>kg</v>
          </cell>
          <cell r="H493">
            <v>1020</v>
          </cell>
          <cell r="I493">
            <v>4326.590095238095</v>
          </cell>
          <cell r="J493">
            <v>4413121.897142857</v>
          </cell>
          <cell r="K493">
            <v>4413121.897142857</v>
          </cell>
        </row>
        <row r="494">
          <cell r="B494" t="str">
            <v/>
          </cell>
          <cell r="C494" t="str">
            <v/>
          </cell>
          <cell r="E494" t="str">
            <v>d</v>
          </cell>
          <cell r="F494" t="str">
            <v>D©y thÐp </v>
          </cell>
          <cell r="G494" t="str">
            <v>kg</v>
          </cell>
          <cell r="H494">
            <v>14.28</v>
          </cell>
          <cell r="I494">
            <v>6600</v>
          </cell>
          <cell r="J494">
            <v>94248</v>
          </cell>
          <cell r="K494">
            <v>94248</v>
          </cell>
        </row>
        <row r="495">
          <cell r="B495" t="str">
            <v/>
          </cell>
          <cell r="C495" t="str">
            <v/>
          </cell>
          <cell r="E495" t="str">
            <v>q</v>
          </cell>
          <cell r="F495" t="str">
            <v>Que hµn</v>
          </cell>
          <cell r="G495" t="str">
            <v>kg</v>
          </cell>
          <cell r="H495">
            <v>9.5</v>
          </cell>
          <cell r="I495">
            <v>11000</v>
          </cell>
          <cell r="J495">
            <v>104500</v>
          </cell>
          <cell r="K495">
            <v>104500</v>
          </cell>
        </row>
        <row r="496">
          <cell r="B496" t="str">
            <v/>
          </cell>
          <cell r="C496" t="str">
            <v/>
          </cell>
          <cell r="F496" t="str">
            <v>b. Nh©n c«ng</v>
          </cell>
          <cell r="J496">
            <v>242435.2</v>
          </cell>
        </row>
        <row r="497">
          <cell r="B497" t="str">
            <v/>
          </cell>
          <cell r="C497" t="str">
            <v/>
          </cell>
          <cell r="E497" t="str">
            <v>4c</v>
          </cell>
          <cell r="F497" t="str">
            <v>Nh©n c«ng bËc 4,0/7</v>
          </cell>
          <cell r="G497" t="str">
            <v>C«ng </v>
          </cell>
          <cell r="H497">
            <v>15.8</v>
          </cell>
          <cell r="I497">
            <v>15344</v>
          </cell>
          <cell r="J497">
            <v>242435.2</v>
          </cell>
          <cell r="L497">
            <v>242435.2</v>
          </cell>
        </row>
        <row r="498">
          <cell r="B498" t="str">
            <v/>
          </cell>
          <cell r="C498" t="str">
            <v/>
          </cell>
          <cell r="F498" t="str">
            <v>c. M¸y thi c«ng</v>
          </cell>
          <cell r="J498">
            <v>189836.5</v>
          </cell>
        </row>
        <row r="499">
          <cell r="B499" t="str">
            <v/>
          </cell>
          <cell r="C499" t="str">
            <v/>
          </cell>
          <cell r="E499" t="str">
            <v>h23</v>
          </cell>
          <cell r="F499" t="str">
            <v>M¸y hµn 23KW</v>
          </cell>
          <cell r="G499" t="str">
            <v>Ca</v>
          </cell>
          <cell r="H499">
            <v>2.29</v>
          </cell>
          <cell r="I499">
            <v>77338</v>
          </cell>
          <cell r="J499">
            <v>177104.02</v>
          </cell>
          <cell r="M499">
            <v>177104.02</v>
          </cell>
        </row>
        <row r="500">
          <cell r="B500" t="str">
            <v/>
          </cell>
          <cell r="C500" t="str">
            <v/>
          </cell>
          <cell r="E500" t="str">
            <v>cu</v>
          </cell>
          <cell r="F500" t="str">
            <v>M¸y c¾t uèn cèt thÐp</v>
          </cell>
          <cell r="G500" t="str">
            <v>Ca</v>
          </cell>
          <cell r="H500">
            <v>0.32</v>
          </cell>
          <cell r="I500">
            <v>39789</v>
          </cell>
          <cell r="J500">
            <v>12732.48</v>
          </cell>
          <cell r="M500">
            <v>12732.48</v>
          </cell>
        </row>
        <row r="501">
          <cell r="B501">
            <v>69</v>
          </cell>
          <cell r="C501">
            <v>1242</v>
          </cell>
          <cell r="D501" t="str">
            <v>IA3621</v>
          </cell>
          <cell r="F501" t="str">
            <v>Cèt thÐp cèng hép d=18mm</v>
          </cell>
          <cell r="G501" t="str">
            <v>TÊn</v>
          </cell>
          <cell r="I501" t="str">
            <v/>
          </cell>
          <cell r="K501">
            <v>4611869.897142857</v>
          </cell>
          <cell r="L501">
            <v>242435.2</v>
          </cell>
          <cell r="M501">
            <v>189836.5</v>
          </cell>
        </row>
        <row r="502">
          <cell r="B502" t="str">
            <v/>
          </cell>
          <cell r="C502" t="str">
            <v/>
          </cell>
          <cell r="F502" t="str">
            <v>a. VËt liÖu</v>
          </cell>
          <cell r="J502">
            <v>4611869.897142857</v>
          </cell>
        </row>
        <row r="503">
          <cell r="B503" t="str">
            <v/>
          </cell>
          <cell r="C503" t="str">
            <v/>
          </cell>
          <cell r="E503" t="str">
            <v>d18</v>
          </cell>
          <cell r="F503" t="str">
            <v>ThÐp trßn d=18mm</v>
          </cell>
          <cell r="G503" t="str">
            <v>kg</v>
          </cell>
          <cell r="H503">
            <v>1020</v>
          </cell>
          <cell r="I503">
            <v>4326.590095238095</v>
          </cell>
          <cell r="J503">
            <v>4413121.897142857</v>
          </cell>
          <cell r="K503">
            <v>4413121.897142857</v>
          </cell>
        </row>
        <row r="504">
          <cell r="B504" t="str">
            <v/>
          </cell>
          <cell r="C504" t="str">
            <v/>
          </cell>
          <cell r="E504" t="str">
            <v>d</v>
          </cell>
          <cell r="F504" t="str">
            <v>D©y thÐp </v>
          </cell>
          <cell r="G504" t="str">
            <v>kg</v>
          </cell>
          <cell r="H504">
            <v>14.28</v>
          </cell>
          <cell r="I504">
            <v>6600</v>
          </cell>
          <cell r="J504">
            <v>94248</v>
          </cell>
          <cell r="K504">
            <v>94248</v>
          </cell>
        </row>
        <row r="505">
          <cell r="B505" t="str">
            <v/>
          </cell>
          <cell r="C505" t="str">
            <v/>
          </cell>
          <cell r="E505" t="str">
            <v>q</v>
          </cell>
          <cell r="F505" t="str">
            <v>Que hµn</v>
          </cell>
          <cell r="G505" t="str">
            <v>kg</v>
          </cell>
          <cell r="H505">
            <v>9.5</v>
          </cell>
          <cell r="I505">
            <v>11000</v>
          </cell>
          <cell r="J505">
            <v>104500</v>
          </cell>
          <cell r="K505">
            <v>104500</v>
          </cell>
        </row>
        <row r="506">
          <cell r="B506" t="str">
            <v/>
          </cell>
          <cell r="C506" t="str">
            <v/>
          </cell>
          <cell r="F506" t="str">
            <v>b. Nh©n c«ng</v>
          </cell>
          <cell r="J506">
            <v>242435.2</v>
          </cell>
        </row>
        <row r="507">
          <cell r="B507" t="str">
            <v/>
          </cell>
          <cell r="C507" t="str">
            <v/>
          </cell>
          <cell r="E507" t="str">
            <v>4c</v>
          </cell>
          <cell r="F507" t="str">
            <v>Nh©n c«ng bËc 4,0/7</v>
          </cell>
          <cell r="G507" t="str">
            <v>C«ng </v>
          </cell>
          <cell r="H507">
            <v>15.8</v>
          </cell>
          <cell r="I507">
            <v>15344</v>
          </cell>
          <cell r="J507">
            <v>242435.2</v>
          </cell>
          <cell r="L507">
            <v>242435.2</v>
          </cell>
        </row>
        <row r="508">
          <cell r="B508" t="str">
            <v/>
          </cell>
          <cell r="C508" t="str">
            <v/>
          </cell>
          <cell r="F508" t="str">
            <v>c. M¸y thi c«ng</v>
          </cell>
          <cell r="J508">
            <v>189836.5</v>
          </cell>
        </row>
        <row r="509">
          <cell r="B509" t="str">
            <v/>
          </cell>
          <cell r="C509" t="str">
            <v/>
          </cell>
          <cell r="E509" t="str">
            <v>h23</v>
          </cell>
          <cell r="F509" t="str">
            <v>M¸y hµn 23KW</v>
          </cell>
          <cell r="G509" t="str">
            <v>Ca</v>
          </cell>
          <cell r="H509">
            <v>2.29</v>
          </cell>
          <cell r="I509">
            <v>77338</v>
          </cell>
          <cell r="J509">
            <v>177104.02</v>
          </cell>
          <cell r="M509">
            <v>177104.02</v>
          </cell>
        </row>
        <row r="510">
          <cell r="B510" t="str">
            <v/>
          </cell>
          <cell r="C510" t="str">
            <v/>
          </cell>
          <cell r="E510" t="str">
            <v>cu</v>
          </cell>
          <cell r="F510" t="str">
            <v>M¸y c¾t uèn cèt thÐp</v>
          </cell>
          <cell r="G510" t="str">
            <v>Ca</v>
          </cell>
          <cell r="H510">
            <v>0.32</v>
          </cell>
          <cell r="I510">
            <v>39789</v>
          </cell>
          <cell r="J510">
            <v>12732.48</v>
          </cell>
          <cell r="M510">
            <v>12732.48</v>
          </cell>
        </row>
        <row r="511">
          <cell r="B511">
            <v>70</v>
          </cell>
          <cell r="C511">
            <v>1242</v>
          </cell>
          <cell r="D511" t="str">
            <v>IA3631</v>
          </cell>
          <cell r="F511" t="str">
            <v>Cèt thÐp cèng hép d&gt;20mm</v>
          </cell>
          <cell r="G511" t="str">
            <v>TÊn</v>
          </cell>
          <cell r="I511" t="str">
            <v/>
          </cell>
          <cell r="K511">
            <v>4611869.897142857</v>
          </cell>
          <cell r="L511">
            <v>222488</v>
          </cell>
          <cell r="M511">
            <v>183470.25999999998</v>
          </cell>
        </row>
        <row r="512">
          <cell r="B512" t="str">
            <v/>
          </cell>
          <cell r="C512" t="str">
            <v/>
          </cell>
          <cell r="F512" t="str">
            <v>a. VËt liÖu</v>
          </cell>
          <cell r="J512">
            <v>4611869.897142857</v>
          </cell>
        </row>
        <row r="513">
          <cell r="B513" t="str">
            <v/>
          </cell>
          <cell r="C513" t="str">
            <v/>
          </cell>
          <cell r="E513" t="str">
            <v>d20</v>
          </cell>
          <cell r="F513" t="str">
            <v>ThÐp trßn d=20mm</v>
          </cell>
          <cell r="G513" t="str">
            <v>kg</v>
          </cell>
          <cell r="H513">
            <v>1020</v>
          </cell>
          <cell r="I513">
            <v>4326.590095238095</v>
          </cell>
          <cell r="J513">
            <v>4413121.897142857</v>
          </cell>
          <cell r="K513">
            <v>4413121.897142857</v>
          </cell>
        </row>
        <row r="514">
          <cell r="B514" t="str">
            <v/>
          </cell>
          <cell r="C514" t="str">
            <v/>
          </cell>
          <cell r="E514" t="str">
            <v>d</v>
          </cell>
          <cell r="F514" t="str">
            <v>D©y thÐp </v>
          </cell>
          <cell r="G514" t="str">
            <v>kg</v>
          </cell>
          <cell r="H514">
            <v>14.28</v>
          </cell>
          <cell r="I514">
            <v>6600</v>
          </cell>
          <cell r="J514">
            <v>94248</v>
          </cell>
          <cell r="K514">
            <v>94248</v>
          </cell>
        </row>
        <row r="515">
          <cell r="B515" t="str">
            <v/>
          </cell>
          <cell r="C515" t="str">
            <v/>
          </cell>
          <cell r="E515" t="str">
            <v>q</v>
          </cell>
          <cell r="F515" t="str">
            <v>Que hµn</v>
          </cell>
          <cell r="G515" t="str">
            <v>kg</v>
          </cell>
          <cell r="H515">
            <v>9.5</v>
          </cell>
          <cell r="I515">
            <v>11000</v>
          </cell>
          <cell r="J515">
            <v>104500</v>
          </cell>
          <cell r="K515">
            <v>104500</v>
          </cell>
        </row>
        <row r="516">
          <cell r="B516" t="str">
            <v/>
          </cell>
          <cell r="C516" t="str">
            <v/>
          </cell>
          <cell r="F516" t="str">
            <v>b. Nh©n c«ng</v>
          </cell>
          <cell r="J516">
            <v>222488</v>
          </cell>
        </row>
        <row r="517">
          <cell r="B517" t="str">
            <v/>
          </cell>
          <cell r="C517" t="str">
            <v/>
          </cell>
          <cell r="E517" t="str">
            <v>4c</v>
          </cell>
          <cell r="F517" t="str">
            <v>Nh©n c«ng bËc 4,0/7</v>
          </cell>
          <cell r="G517" t="str">
            <v>C«ng </v>
          </cell>
          <cell r="H517">
            <v>14.5</v>
          </cell>
          <cell r="I517">
            <v>15344</v>
          </cell>
          <cell r="J517">
            <v>222488</v>
          </cell>
          <cell r="L517">
            <v>222488</v>
          </cell>
        </row>
        <row r="518">
          <cell r="B518" t="str">
            <v/>
          </cell>
          <cell r="C518" t="str">
            <v/>
          </cell>
          <cell r="F518" t="str">
            <v>c. M¸y thi c«ng</v>
          </cell>
          <cell r="J518">
            <v>183470.25999999998</v>
          </cell>
        </row>
        <row r="519">
          <cell r="B519" t="str">
            <v/>
          </cell>
          <cell r="C519" t="str">
            <v/>
          </cell>
          <cell r="E519" t="str">
            <v>h23</v>
          </cell>
          <cell r="F519" t="str">
            <v>M¸y hµn 23KW</v>
          </cell>
          <cell r="G519" t="str">
            <v>Ca</v>
          </cell>
          <cell r="H519">
            <v>2.29</v>
          </cell>
          <cell r="I519">
            <v>77338</v>
          </cell>
          <cell r="J519">
            <v>177104.02</v>
          </cell>
          <cell r="M519">
            <v>177104.02</v>
          </cell>
        </row>
        <row r="520">
          <cell r="B520" t="str">
            <v/>
          </cell>
          <cell r="C520" t="str">
            <v/>
          </cell>
          <cell r="E520" t="str">
            <v>cu</v>
          </cell>
          <cell r="F520" t="str">
            <v>M¸y c¾t uèn cèt thÐp</v>
          </cell>
          <cell r="G520" t="str">
            <v>Ca</v>
          </cell>
          <cell r="H520">
            <v>0.16</v>
          </cell>
          <cell r="I520">
            <v>39789</v>
          </cell>
          <cell r="J520">
            <v>6366.24</v>
          </cell>
          <cell r="M520">
            <v>6366.24</v>
          </cell>
        </row>
        <row r="521">
          <cell r="B521">
            <v>71</v>
          </cell>
          <cell r="C521">
            <v>1242</v>
          </cell>
          <cell r="D521" t="str">
            <v>UD3110</v>
          </cell>
          <cell r="F521" t="str">
            <v>QuÐt nhùa bitum ngoµi th©n cèng</v>
          </cell>
          <cell r="G521" t="str">
            <v>m2</v>
          </cell>
          <cell r="I521" t="str">
            <v/>
          </cell>
          <cell r="K521">
            <v>8802.1856</v>
          </cell>
          <cell r="L521">
            <v>1022.7700000000001</v>
          </cell>
          <cell r="M521">
            <v>0</v>
          </cell>
        </row>
        <row r="522">
          <cell r="B522" t="str">
            <v/>
          </cell>
          <cell r="C522" t="str">
            <v/>
          </cell>
          <cell r="F522" t="str">
            <v>a. VËt liÖu</v>
          </cell>
          <cell r="J522">
            <v>8802.1856</v>
          </cell>
        </row>
        <row r="523">
          <cell r="B523" t="str">
            <v/>
          </cell>
          <cell r="C523" t="str">
            <v/>
          </cell>
          <cell r="E523" t="str">
            <v>n</v>
          </cell>
          <cell r="F523" t="str">
            <v>Nhùa ®­êng</v>
          </cell>
          <cell r="G523" t="str">
            <v>kg</v>
          </cell>
          <cell r="H523">
            <v>2.1</v>
          </cell>
          <cell r="I523">
            <v>3428.183619047619</v>
          </cell>
          <cell r="J523">
            <v>7199.1856</v>
          </cell>
          <cell r="K523">
            <v>7199.1856</v>
          </cell>
        </row>
        <row r="524">
          <cell r="B524" t="str">
            <v/>
          </cell>
          <cell r="C524" t="str">
            <v/>
          </cell>
          <cell r="E524" t="str">
            <v>bd</v>
          </cell>
          <cell r="F524" t="str">
            <v>Bét ®¸</v>
          </cell>
          <cell r="G524" t="str">
            <v>kg</v>
          </cell>
          <cell r="H524">
            <v>1.206</v>
          </cell>
          <cell r="I524">
            <v>500</v>
          </cell>
          <cell r="J524">
            <v>603</v>
          </cell>
          <cell r="K524">
            <v>603</v>
          </cell>
        </row>
        <row r="525">
          <cell r="B525" t="str">
            <v/>
          </cell>
          <cell r="C525" t="str">
            <v/>
          </cell>
          <cell r="E525" t="str">
            <v>cui</v>
          </cell>
          <cell r="F525" t="str">
            <v>Cñi</v>
          </cell>
          <cell r="G525" t="str">
            <v>kg</v>
          </cell>
          <cell r="H525">
            <v>2</v>
          </cell>
          <cell r="I525">
            <v>500</v>
          </cell>
          <cell r="J525">
            <v>1000</v>
          </cell>
          <cell r="K525">
            <v>1000</v>
          </cell>
        </row>
        <row r="526">
          <cell r="B526" t="str">
            <v/>
          </cell>
          <cell r="C526" t="str">
            <v/>
          </cell>
          <cell r="F526" t="str">
            <v>b. Nh©n c«ng</v>
          </cell>
          <cell r="J526">
            <v>1022.7700000000001</v>
          </cell>
        </row>
        <row r="527">
          <cell r="B527" t="str">
            <v/>
          </cell>
          <cell r="C527" t="str">
            <v/>
          </cell>
          <cell r="E527">
            <v>3.5</v>
          </cell>
          <cell r="F527" t="str">
            <v>Nh©n c«ng bËc 3,5/7</v>
          </cell>
          <cell r="G527" t="str">
            <v>C«ng </v>
          </cell>
          <cell r="H527">
            <v>0.07</v>
          </cell>
          <cell r="I527">
            <v>14611</v>
          </cell>
          <cell r="J527">
            <v>1022.7700000000001</v>
          </cell>
          <cell r="L527">
            <v>1022.7700000000001</v>
          </cell>
        </row>
        <row r="528">
          <cell r="B528">
            <v>72</v>
          </cell>
          <cell r="C528">
            <v>1242</v>
          </cell>
          <cell r="D528" t="str">
            <v>HA1120</v>
          </cell>
          <cell r="F528" t="str">
            <v>BT lãt mãng M100 ®¸ 4x6</v>
          </cell>
          <cell r="G528" t="str">
            <v>m3</v>
          </cell>
          <cell r="I528" t="str">
            <v/>
          </cell>
          <cell r="K528">
            <v>315317.7741028571</v>
          </cell>
          <cell r="L528">
            <v>16376.039999999999</v>
          </cell>
          <cell r="M528">
            <v>12040.565</v>
          </cell>
        </row>
        <row r="529">
          <cell r="B529" t="str">
            <v/>
          </cell>
          <cell r="C529" t="str">
            <v/>
          </cell>
          <cell r="F529" t="str">
            <v>a. VËt liÖu</v>
          </cell>
          <cell r="J529">
            <v>315317.7741028571</v>
          </cell>
        </row>
        <row r="530">
          <cell r="B530" t="str">
            <v/>
          </cell>
          <cell r="C530" t="str">
            <v>m3</v>
          </cell>
          <cell r="E530" t="str">
            <v>n</v>
          </cell>
          <cell r="F530" t="str">
            <v>V÷a BT M100 ®¸ 4x6 ®é sôt 2-4</v>
          </cell>
          <cell r="G530" t="str">
            <v>m3</v>
          </cell>
          <cell r="H530">
            <v>1.025</v>
          </cell>
          <cell r="I530">
            <v>307627.09668571426</v>
          </cell>
          <cell r="J530">
            <v>315317.7741028571</v>
          </cell>
          <cell r="K530">
            <v>315317.7741028571</v>
          </cell>
        </row>
        <row r="531">
          <cell r="B531" t="str">
            <v/>
          </cell>
          <cell r="C531" t="str">
            <v/>
          </cell>
          <cell r="F531" t="str">
            <v>b. Nh©n c«ng</v>
          </cell>
          <cell r="J531">
            <v>16376.039999999999</v>
          </cell>
        </row>
        <row r="532">
          <cell r="B532" t="str">
            <v/>
          </cell>
          <cell r="C532" t="str">
            <v/>
          </cell>
          <cell r="E532">
            <v>3</v>
          </cell>
          <cell r="F532" t="str">
            <v>Nh©n c«ng bËc 3,0/7</v>
          </cell>
          <cell r="G532" t="str">
            <v>C«ng </v>
          </cell>
          <cell r="H532">
            <v>1.18</v>
          </cell>
          <cell r="I532">
            <v>13878</v>
          </cell>
          <cell r="J532">
            <v>16376.039999999999</v>
          </cell>
          <cell r="L532">
            <v>16376.039999999999</v>
          </cell>
        </row>
        <row r="533">
          <cell r="B533" t="str">
            <v/>
          </cell>
          <cell r="C533" t="str">
            <v/>
          </cell>
          <cell r="F533" t="str">
            <v>c. M¸y thi c«ng</v>
          </cell>
          <cell r="J533">
            <v>12040.565</v>
          </cell>
        </row>
        <row r="534">
          <cell r="B534" t="str">
            <v/>
          </cell>
          <cell r="C534" t="str">
            <v/>
          </cell>
          <cell r="E534" t="str">
            <v>250l</v>
          </cell>
          <cell r="F534" t="str">
            <v>M¸y trén 250l</v>
          </cell>
          <cell r="G534" t="str">
            <v>Ca</v>
          </cell>
          <cell r="H534">
            <v>0.095</v>
          </cell>
          <cell r="I534">
            <v>96272</v>
          </cell>
          <cell r="J534">
            <v>9145.84</v>
          </cell>
          <cell r="M534">
            <v>9145.84</v>
          </cell>
        </row>
        <row r="535">
          <cell r="B535" t="str">
            <v/>
          </cell>
          <cell r="C535" t="str">
            <v/>
          </cell>
          <cell r="E535" t="str">
            <v>db1</v>
          </cell>
          <cell r="F535" t="str">
            <v>M¸y ®Çm bµn 1KW</v>
          </cell>
          <cell r="G535" t="str">
            <v>Ca</v>
          </cell>
          <cell r="H535">
            <v>0.089</v>
          </cell>
          <cell r="I535">
            <v>32525</v>
          </cell>
          <cell r="J535">
            <v>2894.725</v>
          </cell>
          <cell r="M535">
            <v>2894.725</v>
          </cell>
        </row>
        <row r="536">
          <cell r="B536">
            <v>73</v>
          </cell>
          <cell r="D536" t="str">
            <v>TK</v>
          </cell>
          <cell r="F536" t="str">
            <v>Thµnh phÇn BTN trung</v>
          </cell>
          <cell r="G536" t="str">
            <v>TÊn</v>
          </cell>
          <cell r="I536" t="str">
            <v/>
          </cell>
          <cell r="K536">
            <v>300980.9597142857</v>
          </cell>
          <cell r="L536">
            <v>0</v>
          </cell>
          <cell r="M536">
            <v>0</v>
          </cell>
        </row>
        <row r="537">
          <cell r="B537" t="str">
            <v/>
          </cell>
          <cell r="C537" t="str">
            <v/>
          </cell>
          <cell r="F537" t="str">
            <v>a. VËt liÖu</v>
          </cell>
          <cell r="J537">
            <v>300980.9597142857</v>
          </cell>
        </row>
        <row r="538">
          <cell r="B538" t="str">
            <v/>
          </cell>
          <cell r="C538" t="str">
            <v/>
          </cell>
          <cell r="E538" t="str">
            <v>0.5btn</v>
          </cell>
          <cell r="F538" t="str">
            <v>§¸ 0,5x1 (20%)</v>
          </cell>
          <cell r="G538" t="str">
            <v>m3</v>
          </cell>
          <cell r="H538">
            <v>0.118</v>
          </cell>
          <cell r="I538">
            <v>143218.7142857143</v>
          </cell>
          <cell r="J538">
            <v>16899.808285714284</v>
          </cell>
          <cell r="K538">
            <v>16899.808285714284</v>
          </cell>
        </row>
        <row r="539">
          <cell r="B539" t="str">
            <v/>
          </cell>
          <cell r="C539" t="str">
            <v/>
          </cell>
          <cell r="E539" t="str">
            <v>1btn</v>
          </cell>
          <cell r="F539" t="str">
            <v>§¸ 1x2 (30%)</v>
          </cell>
          <cell r="G539" t="str">
            <v>m3</v>
          </cell>
          <cell r="H539">
            <v>0.177</v>
          </cell>
          <cell r="I539">
            <v>133650.85714285716</v>
          </cell>
          <cell r="J539">
            <v>23656.201714285715</v>
          </cell>
          <cell r="K539">
            <v>23656.201714285715</v>
          </cell>
        </row>
        <row r="540">
          <cell r="B540" t="str">
            <v/>
          </cell>
          <cell r="C540" t="str">
            <v/>
          </cell>
          <cell r="E540" t="str">
            <v>cbtn</v>
          </cell>
          <cell r="F540" t="str">
            <v>C¸t (43%)</v>
          </cell>
          <cell r="G540" t="str">
            <v>m3</v>
          </cell>
          <cell r="H540">
            <v>0.298</v>
          </cell>
          <cell r="I540">
            <v>89779.33333333331</v>
          </cell>
          <cell r="J540">
            <v>26754.241333333328</v>
          </cell>
          <cell r="K540">
            <v>26754.241333333328</v>
          </cell>
        </row>
        <row r="541">
          <cell r="B541" t="str">
            <v/>
          </cell>
          <cell r="C541" t="str">
            <v/>
          </cell>
          <cell r="E541" t="str">
            <v>bdbtn</v>
          </cell>
          <cell r="F541" t="str">
            <v>Bét ®¸ (7%)</v>
          </cell>
          <cell r="G541" t="str">
            <v>kg</v>
          </cell>
          <cell r="H541">
            <v>66</v>
          </cell>
          <cell r="I541">
            <v>525</v>
          </cell>
          <cell r="J541">
            <v>34650</v>
          </cell>
          <cell r="K541">
            <v>34650</v>
          </cell>
        </row>
        <row r="542">
          <cell r="B542" t="str">
            <v/>
          </cell>
          <cell r="C542" t="str">
            <v/>
          </cell>
          <cell r="E542" t="str">
            <v>nbtn</v>
          </cell>
          <cell r="F542" t="str">
            <v>Nhùa (5,8%)</v>
          </cell>
          <cell r="G542" t="str">
            <v>kg</v>
          </cell>
          <cell r="H542">
            <v>58</v>
          </cell>
          <cell r="I542">
            <v>3431.3915238095237</v>
          </cell>
          <cell r="J542">
            <v>199020.7083809524</v>
          </cell>
          <cell r="K542">
            <v>199020.7083809524</v>
          </cell>
        </row>
        <row r="543">
          <cell r="B543">
            <v>74</v>
          </cell>
          <cell r="C543">
            <v>1242</v>
          </cell>
          <cell r="D543" t="str">
            <v>ED.2005</v>
          </cell>
          <cell r="F543" t="str">
            <v>BTN h¹t th« dµy 7cm</v>
          </cell>
          <cell r="G543" t="str">
            <v>100m2</v>
          </cell>
          <cell r="I543" t="str">
            <v/>
          </cell>
          <cell r="K543">
            <v>4893950.404954285</v>
          </cell>
          <cell r="L543">
            <v>28386.400000000005</v>
          </cell>
          <cell r="M543">
            <v>129180.17663999999</v>
          </cell>
        </row>
        <row r="544">
          <cell r="B544" t="str">
            <v/>
          </cell>
          <cell r="C544" t="str">
            <v/>
          </cell>
          <cell r="F544" t="str">
            <v>a. VËt liÖu</v>
          </cell>
          <cell r="J544">
            <v>4893950.404954285</v>
          </cell>
        </row>
        <row r="545">
          <cell r="B545" t="str">
            <v/>
          </cell>
          <cell r="C545" t="str">
            <v/>
          </cell>
          <cell r="E545" t="str">
            <v>btn</v>
          </cell>
          <cell r="F545" t="str">
            <v>Bªt«ng nhùa</v>
          </cell>
          <cell r="G545" t="str">
            <v>TÊn</v>
          </cell>
          <cell r="H545">
            <v>16.26</v>
          </cell>
          <cell r="I545">
            <v>300980.9597142857</v>
          </cell>
          <cell r="J545">
            <v>4893950.404954285</v>
          </cell>
          <cell r="K545">
            <v>4893950.404954285</v>
          </cell>
        </row>
        <row r="546">
          <cell r="B546" t="str">
            <v/>
          </cell>
          <cell r="C546" t="str">
            <v/>
          </cell>
          <cell r="F546" t="str">
            <v>b. Nh©n c«ng</v>
          </cell>
          <cell r="J546">
            <v>28386.400000000005</v>
          </cell>
        </row>
        <row r="547">
          <cell r="B547" t="str">
            <v/>
          </cell>
          <cell r="C547" t="str">
            <v/>
          </cell>
          <cell r="E547" t="str">
            <v>N4</v>
          </cell>
          <cell r="F547" t="str">
            <v>Nh©n c«ng bËc 4,0/7</v>
          </cell>
          <cell r="G547" t="str">
            <v>C«ng </v>
          </cell>
          <cell r="H547">
            <v>1.8500000000000003</v>
          </cell>
          <cell r="I547">
            <v>15344</v>
          </cell>
          <cell r="J547">
            <v>28386.400000000005</v>
          </cell>
          <cell r="L547">
            <v>28386.400000000005</v>
          </cell>
        </row>
        <row r="548">
          <cell r="B548" t="str">
            <v/>
          </cell>
          <cell r="C548" t="str">
            <v/>
          </cell>
          <cell r="F548" t="str">
            <v>c. M¸y thi c«ng</v>
          </cell>
          <cell r="J548">
            <v>129180.17663999999</v>
          </cell>
        </row>
        <row r="549">
          <cell r="B549" t="str">
            <v/>
          </cell>
          <cell r="C549" t="str">
            <v/>
          </cell>
          <cell r="E549" t="str">
            <v>MR</v>
          </cell>
          <cell r="F549" t="str">
            <v>M¸y r¶i 20T/h</v>
          </cell>
          <cell r="G549" t="str">
            <v>Ca</v>
          </cell>
          <cell r="H549">
            <v>0.1</v>
          </cell>
          <cell r="I549">
            <v>643252</v>
          </cell>
          <cell r="J549">
            <v>64325.200000000004</v>
          </cell>
          <cell r="M549">
            <v>64325.200000000004</v>
          </cell>
        </row>
        <row r="550">
          <cell r="B550" t="str">
            <v/>
          </cell>
          <cell r="C550" t="str">
            <v/>
          </cell>
          <cell r="E550" t="str">
            <v>L10</v>
          </cell>
          <cell r="F550" t="str">
            <v>Lu 10T</v>
          </cell>
          <cell r="G550" t="str">
            <v>Ca</v>
          </cell>
          <cell r="H550">
            <v>0.12</v>
          </cell>
          <cell r="I550">
            <v>288922</v>
          </cell>
          <cell r="J550">
            <v>34670.64</v>
          </cell>
          <cell r="M550">
            <v>34670.64</v>
          </cell>
        </row>
        <row r="551">
          <cell r="B551" t="str">
            <v/>
          </cell>
          <cell r="C551" t="str">
            <v/>
          </cell>
          <cell r="E551" t="str">
            <v>LBL16</v>
          </cell>
          <cell r="F551" t="str">
            <v>Lu b¸nh lèp 16T</v>
          </cell>
          <cell r="G551" t="str">
            <v>Ca</v>
          </cell>
          <cell r="H551">
            <v>0.064</v>
          </cell>
          <cell r="I551">
            <v>432053</v>
          </cell>
          <cell r="J551">
            <v>27651.392</v>
          </cell>
          <cell r="M551">
            <v>27651.392</v>
          </cell>
        </row>
        <row r="552">
          <cell r="B552" t="str">
            <v/>
          </cell>
          <cell r="C552" t="str">
            <v/>
          </cell>
          <cell r="E552" t="str">
            <v>M#</v>
          </cell>
          <cell r="F552" t="str">
            <v>M¸y kh¸c</v>
          </cell>
          <cell r="G552" t="str">
            <v>%</v>
          </cell>
          <cell r="H552">
            <v>2</v>
          </cell>
          <cell r="I552">
            <v>126647.23199999999</v>
          </cell>
          <cell r="J552">
            <v>2532.9446399999997</v>
          </cell>
          <cell r="M552">
            <v>2532.9446399999997</v>
          </cell>
        </row>
        <row r="553">
          <cell r="B553">
            <v>75</v>
          </cell>
          <cell r="C553">
            <v>1242</v>
          </cell>
          <cell r="D553" t="str">
            <v>EE.1120</v>
          </cell>
          <cell r="F553" t="str">
            <v>S¶n xuÊt  BTN</v>
          </cell>
          <cell r="G553" t="str">
            <v>TÊn</v>
          </cell>
          <cell r="I553" t="str">
            <v/>
          </cell>
          <cell r="K553">
            <v>0</v>
          </cell>
          <cell r="L553">
            <v>0</v>
          </cell>
          <cell r="M553">
            <v>49884.603888000005</v>
          </cell>
        </row>
        <row r="554">
          <cell r="B554" t="str">
            <v/>
          </cell>
          <cell r="C554" t="str">
            <v/>
          </cell>
          <cell r="F554" t="str">
            <v>c. M¸y thi c«ng</v>
          </cell>
          <cell r="J554">
            <v>49884.603888000005</v>
          </cell>
        </row>
        <row r="555">
          <cell r="B555" t="str">
            <v/>
          </cell>
          <cell r="C555" t="str">
            <v/>
          </cell>
          <cell r="E555" t="str">
            <v>tt20-25</v>
          </cell>
          <cell r="F555" t="str">
            <v>Tr¹m trén 20-25T/h</v>
          </cell>
          <cell r="G555" t="str">
            <v>Ca</v>
          </cell>
          <cell r="H555">
            <v>0.0083</v>
          </cell>
          <cell r="I555">
            <v>5156262</v>
          </cell>
          <cell r="J555">
            <v>42796.9746</v>
          </cell>
          <cell r="M555">
            <v>42796.9746</v>
          </cell>
        </row>
        <row r="556">
          <cell r="B556" t="str">
            <v/>
          </cell>
          <cell r="C556" t="str">
            <v/>
          </cell>
          <cell r="E556" t="str">
            <v>mx0.6</v>
          </cell>
          <cell r="F556" t="str">
            <v>M¸y xóc 0,6m3</v>
          </cell>
          <cell r="G556" t="str">
            <v>Ca</v>
          </cell>
          <cell r="H556">
            <v>0.0083</v>
          </cell>
          <cell r="I556">
            <v>469958</v>
          </cell>
          <cell r="J556">
            <v>3900.6514</v>
          </cell>
          <cell r="M556">
            <v>3900.6514</v>
          </cell>
        </row>
        <row r="557">
          <cell r="B557" t="str">
            <v/>
          </cell>
          <cell r="C557" t="str">
            <v/>
          </cell>
          <cell r="E557" t="str">
            <v>mu110</v>
          </cell>
          <cell r="F557" t="str">
            <v>M¸y ñi 110cv</v>
          </cell>
          <cell r="G557" t="str">
            <v>Ca</v>
          </cell>
          <cell r="H557">
            <v>0.0033</v>
          </cell>
          <cell r="I557">
            <v>669348</v>
          </cell>
          <cell r="J557">
            <v>2208.8484</v>
          </cell>
          <cell r="M557">
            <v>2208.8484</v>
          </cell>
        </row>
        <row r="558">
          <cell r="B558" t="str">
            <v/>
          </cell>
          <cell r="C558" t="str">
            <v/>
          </cell>
          <cell r="E558" t="str">
            <v>m#</v>
          </cell>
          <cell r="F558" t="str">
            <v>M¸y kh¸c</v>
          </cell>
          <cell r="G558" t="str">
            <v>%</v>
          </cell>
          <cell r="H558">
            <v>2</v>
          </cell>
          <cell r="I558">
            <v>48906.47440000001</v>
          </cell>
          <cell r="J558">
            <v>978.1294880000002</v>
          </cell>
          <cell r="M558">
            <v>978.1294880000002</v>
          </cell>
        </row>
        <row r="559">
          <cell r="B559">
            <v>76</v>
          </cell>
          <cell r="C559">
            <v>1242</v>
          </cell>
          <cell r="D559" t="str">
            <v>EE.3243</v>
          </cell>
          <cell r="F559" t="str">
            <v>VC BTN tõ TT di ®éng KM271
 ®Õn Ctr×nh 10km</v>
          </cell>
          <cell r="G559" t="str">
            <v>TÊn</v>
          </cell>
          <cell r="I559" t="str">
            <v/>
          </cell>
          <cell r="K559">
            <v>0</v>
          </cell>
          <cell r="L559">
            <v>0</v>
          </cell>
          <cell r="M559">
            <v>37853.280000000006</v>
          </cell>
        </row>
        <row r="560">
          <cell r="B560" t="str">
            <v/>
          </cell>
          <cell r="C560" t="str">
            <v/>
          </cell>
          <cell r="F560" t="str">
            <v>c. M¸y thi c«ng</v>
          </cell>
          <cell r="J560">
            <v>37853.280000000006</v>
          </cell>
        </row>
        <row r="561">
          <cell r="B561" t="str">
            <v/>
          </cell>
          <cell r="C561" t="str">
            <v/>
          </cell>
          <cell r="E561" t="str">
            <v>ot10t</v>
          </cell>
          <cell r="F561" t="str">
            <v>¤t« tù ®æ 10T</v>
          </cell>
          <cell r="G561" t="str">
            <v>Ca</v>
          </cell>
          <cell r="H561">
            <v>0.07200000000000001</v>
          </cell>
          <cell r="I561">
            <v>525740</v>
          </cell>
          <cell r="J561">
            <v>37853.280000000006</v>
          </cell>
          <cell r="M561">
            <v>37853.280000000006</v>
          </cell>
        </row>
        <row r="562">
          <cell r="B562">
            <v>77</v>
          </cell>
          <cell r="C562">
            <v>1242</v>
          </cell>
          <cell r="D562" t="str">
            <v>ZF2160</v>
          </cell>
          <cell r="F562" t="str">
            <v>èng dÉn n­íc d=500</v>
          </cell>
          <cell r="G562" t="str">
            <v>m</v>
          </cell>
          <cell r="I562" t="str">
            <v/>
          </cell>
          <cell r="K562">
            <v>84941.01000000001</v>
          </cell>
          <cell r="L562">
            <v>1526.58</v>
          </cell>
          <cell r="M562">
            <v>0</v>
          </cell>
        </row>
        <row r="563">
          <cell r="B563" t="str">
            <v/>
          </cell>
          <cell r="C563" t="str">
            <v/>
          </cell>
          <cell r="F563" t="str">
            <v>a. VËt liÖu</v>
          </cell>
          <cell r="J563">
            <v>84941.01000000001</v>
          </cell>
        </row>
        <row r="564">
          <cell r="B564" t="str">
            <v/>
          </cell>
          <cell r="C564" t="str">
            <v/>
          </cell>
          <cell r="E564" t="str">
            <v>d8</v>
          </cell>
          <cell r="F564" t="str">
            <v>èng nhùa (Thu håi 80%)</v>
          </cell>
          <cell r="G564" t="str">
            <v>m</v>
          </cell>
          <cell r="H564">
            <v>0.20400000000000001</v>
          </cell>
          <cell r="I564">
            <v>396550</v>
          </cell>
          <cell r="J564">
            <v>80896.20000000001</v>
          </cell>
          <cell r="K564">
            <v>80896.20000000001</v>
          </cell>
        </row>
        <row r="565">
          <cell r="B565" t="str">
            <v/>
          </cell>
          <cell r="C565" t="str">
            <v/>
          </cell>
          <cell r="E565" t="str">
            <v>#p</v>
          </cell>
          <cell r="F565" t="str">
            <v>VËt liÖu phô</v>
          </cell>
          <cell r="G565" t="str">
            <v>%</v>
          </cell>
          <cell r="H565">
            <v>5</v>
          </cell>
          <cell r="I565">
            <v>80896.20000000001</v>
          </cell>
          <cell r="J565">
            <v>4044.8100000000004</v>
          </cell>
          <cell r="K565">
            <v>4044.8100000000004</v>
          </cell>
        </row>
        <row r="566">
          <cell r="B566" t="str">
            <v/>
          </cell>
          <cell r="C566" t="str">
            <v/>
          </cell>
          <cell r="F566" t="str">
            <v>b. Nh©n c«ng</v>
          </cell>
          <cell r="J566">
            <v>1526.58</v>
          </cell>
        </row>
        <row r="567">
          <cell r="B567" t="str">
            <v/>
          </cell>
          <cell r="C567" t="str">
            <v/>
          </cell>
          <cell r="E567">
            <v>3</v>
          </cell>
          <cell r="F567" t="str">
            <v>Nh©n c«ng bËc 3,0/7</v>
          </cell>
          <cell r="G567" t="str">
            <v>C«ng </v>
          </cell>
          <cell r="H567">
            <v>0.11</v>
          </cell>
          <cell r="I567">
            <v>13878</v>
          </cell>
          <cell r="J567">
            <v>1526.58</v>
          </cell>
          <cell r="L567">
            <v>1526.58</v>
          </cell>
        </row>
        <row r="568">
          <cell r="B568">
            <v>78</v>
          </cell>
          <cell r="C568">
            <v>1242</v>
          </cell>
          <cell r="D568" t="str">
            <v>ZF2110</v>
          </cell>
          <cell r="F568" t="str">
            <v>èng dÉn n­íc d=100</v>
          </cell>
          <cell r="G568" t="str">
            <v>m</v>
          </cell>
          <cell r="I568" t="str">
            <v/>
          </cell>
          <cell r="K568">
            <v>5355</v>
          </cell>
          <cell r="L568">
            <v>693.9000000000001</v>
          </cell>
          <cell r="M568">
            <v>0</v>
          </cell>
        </row>
        <row r="569">
          <cell r="B569" t="str">
            <v/>
          </cell>
          <cell r="C569" t="str">
            <v/>
          </cell>
          <cell r="F569" t="str">
            <v>a. VËt liÖu</v>
          </cell>
          <cell r="J569">
            <v>5355</v>
          </cell>
        </row>
        <row r="570">
          <cell r="B570" t="str">
            <v/>
          </cell>
          <cell r="C570" t="str">
            <v/>
          </cell>
          <cell r="E570" t="str">
            <v>d8</v>
          </cell>
          <cell r="F570" t="str">
            <v>èng nhùa (Thu håi 80%)</v>
          </cell>
          <cell r="G570" t="str">
            <v>m</v>
          </cell>
          <cell r="H570">
            <v>0.20400000000000001</v>
          </cell>
          <cell r="I570">
            <v>25000</v>
          </cell>
          <cell r="J570">
            <v>5100</v>
          </cell>
          <cell r="K570">
            <v>5100</v>
          </cell>
        </row>
        <row r="571">
          <cell r="B571" t="str">
            <v/>
          </cell>
          <cell r="C571" t="str">
            <v/>
          </cell>
          <cell r="E571" t="str">
            <v>#p</v>
          </cell>
          <cell r="F571" t="str">
            <v>VËt liÖu phô</v>
          </cell>
          <cell r="G571" t="str">
            <v>%</v>
          </cell>
          <cell r="H571">
            <v>5</v>
          </cell>
          <cell r="I571">
            <v>5100</v>
          </cell>
          <cell r="J571">
            <v>255</v>
          </cell>
          <cell r="K571">
            <v>255</v>
          </cell>
        </row>
        <row r="572">
          <cell r="B572" t="str">
            <v/>
          </cell>
          <cell r="C572" t="str">
            <v/>
          </cell>
          <cell r="F572" t="str">
            <v>b. Nh©n c«ng</v>
          </cell>
          <cell r="J572">
            <v>693.9000000000001</v>
          </cell>
        </row>
        <row r="573">
          <cell r="B573" t="str">
            <v/>
          </cell>
          <cell r="C573" t="str">
            <v/>
          </cell>
          <cell r="E573">
            <v>3</v>
          </cell>
          <cell r="F573" t="str">
            <v>Nh©n c«ng bËc 3,0/7</v>
          </cell>
          <cell r="G573" t="str">
            <v>C«ng </v>
          </cell>
          <cell r="H573">
            <v>0.05</v>
          </cell>
          <cell r="I573">
            <v>13878</v>
          </cell>
          <cell r="J573">
            <v>693.9000000000001</v>
          </cell>
          <cell r="L573">
            <v>693.9000000000001</v>
          </cell>
        </row>
        <row r="574">
          <cell r="B574">
            <v>79</v>
          </cell>
          <cell r="D574" t="str">
            <v>TT</v>
          </cell>
          <cell r="F574" t="str">
            <v>Gèi cao su</v>
          </cell>
          <cell r="G574" t="str">
            <v>Bé</v>
          </cell>
          <cell r="I574" t="str">
            <v/>
          </cell>
          <cell r="K574">
            <v>656700</v>
          </cell>
          <cell r="L574">
            <v>0</v>
          </cell>
          <cell r="M574">
            <v>0</v>
          </cell>
        </row>
        <row r="575">
          <cell r="B575" t="str">
            <v/>
          </cell>
          <cell r="C575" t="str">
            <v/>
          </cell>
          <cell r="F575" t="str">
            <v>a. VËt liÖu</v>
          </cell>
          <cell r="J575">
            <v>656700</v>
          </cell>
        </row>
        <row r="576">
          <cell r="B576" t="str">
            <v/>
          </cell>
          <cell r="C576" t="str">
            <v/>
          </cell>
          <cell r="E576" t="str">
            <v>d8</v>
          </cell>
          <cell r="F576" t="str">
            <v>Gèi cao su</v>
          </cell>
          <cell r="G576" t="str">
            <v>Bé</v>
          </cell>
          <cell r="H576">
            <v>1</v>
          </cell>
          <cell r="I576">
            <v>656700</v>
          </cell>
          <cell r="J576">
            <v>656700</v>
          </cell>
          <cell r="K576">
            <v>656700</v>
          </cell>
        </row>
        <row r="577">
          <cell r="B577">
            <v>80</v>
          </cell>
          <cell r="C577">
            <v>1242</v>
          </cell>
          <cell r="D577" t="str">
            <v>HG.2310</v>
          </cell>
          <cell r="F577" t="str">
            <v>BT trô c¶n M 250</v>
          </cell>
          <cell r="G577" t="str">
            <v>m3</v>
          </cell>
          <cell r="I577" t="str">
            <v/>
          </cell>
          <cell r="K577">
            <v>510960.5058676599</v>
          </cell>
          <cell r="L577">
            <v>25396.74</v>
          </cell>
          <cell r="M577">
            <v>17476.712</v>
          </cell>
        </row>
        <row r="578">
          <cell r="B578" t="str">
            <v/>
          </cell>
          <cell r="C578" t="str">
            <v/>
          </cell>
          <cell r="F578" t="str">
            <v>a. VËt liÖu</v>
          </cell>
          <cell r="J578">
            <v>510960.5058676599</v>
          </cell>
        </row>
        <row r="579">
          <cell r="B579" t="str">
            <v/>
          </cell>
          <cell r="C579" t="str">
            <v>m3</v>
          </cell>
          <cell r="E579" t="str">
            <v>vu</v>
          </cell>
          <cell r="F579" t="str">
            <v>V÷a BT M250 ®¸ 1x2 ®é sôt 2-4</v>
          </cell>
          <cell r="G579" t="str">
            <v>m3</v>
          </cell>
          <cell r="H579">
            <v>1.015</v>
          </cell>
          <cell r="I579">
            <v>500904.8411809523</v>
          </cell>
          <cell r="J579">
            <v>508418.41379866656</v>
          </cell>
          <cell r="K579">
            <v>508418.41379866656</v>
          </cell>
        </row>
        <row r="580">
          <cell r="B580" t="str">
            <v/>
          </cell>
          <cell r="C580" t="str">
            <v/>
          </cell>
          <cell r="E580" t="str">
            <v>#</v>
          </cell>
          <cell r="F580" t="str">
            <v>VËt liÖu kh¸c</v>
          </cell>
          <cell r="G580" t="str">
            <v>%</v>
          </cell>
          <cell r="H580">
            <v>0.5</v>
          </cell>
          <cell r="I580">
            <v>508418.41379866656</v>
          </cell>
          <cell r="J580">
            <v>2542.0920689933328</v>
          </cell>
          <cell r="K580">
            <v>2542.0920689933328</v>
          </cell>
        </row>
        <row r="581">
          <cell r="B581" t="str">
            <v/>
          </cell>
          <cell r="C581" t="str">
            <v/>
          </cell>
          <cell r="F581" t="str">
            <v>b. Nh©n c«ng</v>
          </cell>
          <cell r="J581">
            <v>25396.74</v>
          </cell>
        </row>
        <row r="582">
          <cell r="B582" t="str">
            <v/>
          </cell>
          <cell r="C582" t="str">
            <v/>
          </cell>
          <cell r="E582">
            <v>3</v>
          </cell>
          <cell r="F582" t="str">
            <v>Nh©n c«ng bËc 3,0/7</v>
          </cell>
          <cell r="G582" t="str">
            <v>C«ng </v>
          </cell>
          <cell r="H582">
            <v>1.83</v>
          </cell>
          <cell r="I582">
            <v>13878</v>
          </cell>
          <cell r="J582">
            <v>25396.74</v>
          </cell>
          <cell r="L582">
            <v>25396.74</v>
          </cell>
        </row>
        <row r="583">
          <cell r="B583" t="str">
            <v/>
          </cell>
          <cell r="C583" t="str">
            <v/>
          </cell>
          <cell r="F583" t="str">
            <v>c. M¸y thi c«ng</v>
          </cell>
          <cell r="J583">
            <v>17476.712</v>
          </cell>
        </row>
        <row r="584">
          <cell r="B584" t="str">
            <v/>
          </cell>
          <cell r="C584" t="str">
            <v/>
          </cell>
          <cell r="E584" t="str">
            <v>250l</v>
          </cell>
          <cell r="F584" t="str">
            <v>M¸y trén 250l</v>
          </cell>
          <cell r="G584" t="str">
            <v>Ca</v>
          </cell>
          <cell r="H584">
            <v>0.095</v>
          </cell>
          <cell r="I584">
            <v>96272</v>
          </cell>
          <cell r="J584">
            <v>9145.84</v>
          </cell>
          <cell r="M584">
            <v>9145.84</v>
          </cell>
        </row>
        <row r="585">
          <cell r="B585" t="str">
            <v/>
          </cell>
          <cell r="C585" t="str">
            <v/>
          </cell>
          <cell r="E585" t="str">
            <v>dd</v>
          </cell>
          <cell r="F585" t="str">
            <v>M¸y ®Çm dïi 1,5KW</v>
          </cell>
          <cell r="G585" t="str">
            <v>Ca</v>
          </cell>
          <cell r="H585">
            <v>0.18</v>
          </cell>
          <cell r="I585">
            <v>37456</v>
          </cell>
          <cell r="J585">
            <v>6742.08</v>
          </cell>
          <cell r="M585">
            <v>6742.08</v>
          </cell>
        </row>
        <row r="586">
          <cell r="B586" t="str">
            <v/>
          </cell>
          <cell r="C586" t="str">
            <v/>
          </cell>
          <cell r="E586" t="str">
            <v>m#</v>
          </cell>
          <cell r="F586" t="str">
            <v>M¸y kh¸c</v>
          </cell>
          <cell r="G586" t="str">
            <v>%</v>
          </cell>
          <cell r="H586">
            <v>10</v>
          </cell>
          <cell r="I586">
            <v>15887.92</v>
          </cell>
          <cell r="J586">
            <v>1588.7920000000001</v>
          </cell>
          <cell r="M586">
            <v>1588.7920000000001</v>
          </cell>
        </row>
        <row r="587">
          <cell r="B587">
            <v>81</v>
          </cell>
          <cell r="C587">
            <v>1242</v>
          </cell>
          <cell r="D587" t="str">
            <v>KP.2110</v>
          </cell>
          <cell r="F587" t="str">
            <v>V¸n khu«n trô c¶n</v>
          </cell>
          <cell r="G587" t="str">
            <v>100m2</v>
          </cell>
          <cell r="I587" t="str">
            <v/>
          </cell>
          <cell r="K587">
            <v>179051.41848737144</v>
          </cell>
          <cell r="L587">
            <v>398437.38</v>
          </cell>
          <cell r="M587">
            <v>0</v>
          </cell>
        </row>
        <row r="588">
          <cell r="B588" t="str">
            <v/>
          </cell>
          <cell r="C588" t="str">
            <v/>
          </cell>
          <cell r="F588" t="str">
            <v>a. VËt liÖu</v>
          </cell>
          <cell r="J588">
            <v>179051.41848737144</v>
          </cell>
        </row>
        <row r="589">
          <cell r="B589" t="str">
            <v/>
          </cell>
          <cell r="C589" t="str">
            <v/>
          </cell>
          <cell r="E589" t="str">
            <v>g</v>
          </cell>
          <cell r="F589" t="str">
            <v>Gç v¸n</v>
          </cell>
          <cell r="G589" t="str">
            <v>m3</v>
          </cell>
          <cell r="H589">
            <v>0.083</v>
          </cell>
          <cell r="I589">
            <v>1269569.6114285714</v>
          </cell>
          <cell r="J589">
            <v>105374.27774857143</v>
          </cell>
          <cell r="K589">
            <v>105374.27774857143</v>
          </cell>
        </row>
        <row r="590">
          <cell r="B590" t="str">
            <v/>
          </cell>
          <cell r="C590" t="str">
            <v/>
          </cell>
          <cell r="E590" t="str">
            <v>dn</v>
          </cell>
          <cell r="F590" t="str">
            <v>Gç ®µ nÑp </v>
          </cell>
          <cell r="G590" t="str">
            <v>m3</v>
          </cell>
          <cell r="H590">
            <v>0.0015</v>
          </cell>
          <cell r="I590">
            <v>1269569.6114285714</v>
          </cell>
          <cell r="J590">
            <v>1904.354417142857</v>
          </cell>
          <cell r="K590">
            <v>1904.354417142857</v>
          </cell>
        </row>
        <row r="591">
          <cell r="B591" t="str">
            <v/>
          </cell>
          <cell r="C591" t="str">
            <v/>
          </cell>
          <cell r="E591" t="str">
            <v>di</v>
          </cell>
          <cell r="F591" t="str">
            <v>§inh</v>
          </cell>
          <cell r="G591" t="str">
            <v>kg</v>
          </cell>
          <cell r="H591">
            <v>10</v>
          </cell>
          <cell r="I591">
            <v>7000</v>
          </cell>
          <cell r="J591">
            <v>70000</v>
          </cell>
          <cell r="K591">
            <v>70000</v>
          </cell>
        </row>
        <row r="592">
          <cell r="B592" t="str">
            <v/>
          </cell>
          <cell r="C592" t="str">
            <v/>
          </cell>
          <cell r="E592" t="str">
            <v>#</v>
          </cell>
          <cell r="F592" t="str">
            <v>VËt liÖu kh¸c</v>
          </cell>
          <cell r="G592" t="str">
            <v>%</v>
          </cell>
          <cell r="H592">
            <v>1</v>
          </cell>
          <cell r="I592">
            <v>177278.63216571428</v>
          </cell>
          <cell r="J592">
            <v>1772.786321657143</v>
          </cell>
          <cell r="K592">
            <v>1772.786321657143</v>
          </cell>
        </row>
        <row r="593">
          <cell r="B593" t="str">
            <v/>
          </cell>
          <cell r="C593" t="str">
            <v/>
          </cell>
          <cell r="F593" t="str">
            <v>b. Nh©n c«ng</v>
          </cell>
          <cell r="J593">
            <v>398437.38</v>
          </cell>
        </row>
        <row r="594">
          <cell r="B594" t="str">
            <v/>
          </cell>
          <cell r="C594" t="str">
            <v/>
          </cell>
          <cell r="E594">
            <v>3</v>
          </cell>
          <cell r="F594" t="str">
            <v>Nh©n c«ng bËc 3,0/7</v>
          </cell>
          <cell r="G594" t="str">
            <v>C«ng </v>
          </cell>
          <cell r="H594">
            <v>28.71</v>
          </cell>
          <cell r="I594">
            <v>13878</v>
          </cell>
          <cell r="J594">
            <v>398437.38</v>
          </cell>
          <cell r="L594">
            <v>398437.38</v>
          </cell>
        </row>
        <row r="595">
          <cell r="B595">
            <v>82</v>
          </cell>
          <cell r="C595">
            <v>1242</v>
          </cell>
          <cell r="D595" t="str">
            <v>IB.2211</v>
          </cell>
          <cell r="F595" t="str">
            <v>Cèt thÐp trô c¶n  d=6mm</v>
          </cell>
          <cell r="G595" t="str">
            <v>TÊn</v>
          </cell>
          <cell r="I595" t="str">
            <v/>
          </cell>
          <cell r="K595">
            <v>4872452.188571428</v>
          </cell>
          <cell r="L595">
            <v>208206.75</v>
          </cell>
          <cell r="M595">
            <v>15915.6</v>
          </cell>
        </row>
        <row r="596">
          <cell r="B596" t="str">
            <v/>
          </cell>
          <cell r="C596" t="str">
            <v/>
          </cell>
          <cell r="F596" t="str">
            <v>a. VËt liÖu</v>
          </cell>
          <cell r="J596">
            <v>4872452.188571428</v>
          </cell>
        </row>
        <row r="597">
          <cell r="B597" t="str">
            <v/>
          </cell>
          <cell r="C597" t="str">
            <v/>
          </cell>
          <cell r="E597" t="str">
            <v>d6</v>
          </cell>
          <cell r="F597" t="str">
            <v>ThÐp trßn d=6mm</v>
          </cell>
          <cell r="G597" t="str">
            <v>kg</v>
          </cell>
          <cell r="H597">
            <v>1005</v>
          </cell>
          <cell r="I597">
            <v>4707.542476190476</v>
          </cell>
          <cell r="J597">
            <v>4731080.188571428</v>
          </cell>
          <cell r="K597">
            <v>4731080.188571428</v>
          </cell>
        </row>
        <row r="598">
          <cell r="B598" t="str">
            <v/>
          </cell>
          <cell r="C598" t="str">
            <v/>
          </cell>
          <cell r="E598" t="str">
            <v>d</v>
          </cell>
          <cell r="F598" t="str">
            <v>D©y thÐp </v>
          </cell>
          <cell r="G598" t="str">
            <v>kg</v>
          </cell>
          <cell r="H598">
            <v>21.42</v>
          </cell>
          <cell r="I598">
            <v>6600</v>
          </cell>
          <cell r="J598">
            <v>141372</v>
          </cell>
          <cell r="K598">
            <v>141372</v>
          </cell>
        </row>
        <row r="599">
          <cell r="B599" t="str">
            <v/>
          </cell>
          <cell r="C599" t="str">
            <v/>
          </cell>
          <cell r="F599" t="str">
            <v>b. Nh©n c«ng</v>
          </cell>
          <cell r="J599">
            <v>208206.75</v>
          </cell>
        </row>
        <row r="600">
          <cell r="B600" t="str">
            <v/>
          </cell>
          <cell r="C600" t="str">
            <v/>
          </cell>
          <cell r="E600">
            <v>3.5</v>
          </cell>
          <cell r="F600" t="str">
            <v>Nh©n c«ng bËc 3,5/7</v>
          </cell>
          <cell r="G600" t="str">
            <v>C«ng </v>
          </cell>
          <cell r="H600">
            <v>14.25</v>
          </cell>
          <cell r="I600">
            <v>14611</v>
          </cell>
          <cell r="J600">
            <v>208206.75</v>
          </cell>
          <cell r="L600">
            <v>208206.75</v>
          </cell>
        </row>
        <row r="601">
          <cell r="B601" t="str">
            <v/>
          </cell>
          <cell r="C601" t="str">
            <v/>
          </cell>
          <cell r="F601" t="str">
            <v>c. M¸y thi c«ng</v>
          </cell>
          <cell r="J601">
            <v>15915.6</v>
          </cell>
        </row>
        <row r="602">
          <cell r="B602" t="str">
            <v/>
          </cell>
          <cell r="C602" t="str">
            <v/>
          </cell>
          <cell r="E602" t="str">
            <v>cu</v>
          </cell>
          <cell r="F602" t="str">
            <v>M¸y c¾t uèn cèt thÐp</v>
          </cell>
          <cell r="G602" t="str">
            <v>Ca</v>
          </cell>
          <cell r="H602">
            <v>0.4</v>
          </cell>
          <cell r="I602">
            <v>39789</v>
          </cell>
          <cell r="J602">
            <v>15915.6</v>
          </cell>
          <cell r="M602">
            <v>15915.6</v>
          </cell>
        </row>
        <row r="603">
          <cell r="B603">
            <v>83</v>
          </cell>
          <cell r="C603">
            <v>1242</v>
          </cell>
          <cell r="D603" t="str">
            <v>IB.2221</v>
          </cell>
          <cell r="F603" t="str">
            <v>Cèt thÐp trô c¶n  d=16mm</v>
          </cell>
          <cell r="G603" t="str">
            <v>TÊn</v>
          </cell>
          <cell r="I603" t="str">
            <v/>
          </cell>
          <cell r="K603">
            <v>4559069.897142857</v>
          </cell>
          <cell r="L603">
            <v>114258.02</v>
          </cell>
          <cell r="M603">
            <v>100356.434</v>
          </cell>
        </row>
        <row r="604">
          <cell r="B604" t="str">
            <v/>
          </cell>
          <cell r="C604" t="str">
            <v/>
          </cell>
          <cell r="F604" t="str">
            <v>a. VËt liÖu</v>
          </cell>
          <cell r="J604">
            <v>4559069.897142857</v>
          </cell>
        </row>
        <row r="605">
          <cell r="B605" t="str">
            <v/>
          </cell>
          <cell r="C605" t="str">
            <v/>
          </cell>
          <cell r="E605" t="str">
            <v>d16</v>
          </cell>
          <cell r="F605" t="str">
            <v>ThÐp trßn d=16mm</v>
          </cell>
          <cell r="G605" t="str">
            <v>kg</v>
          </cell>
          <cell r="H605">
            <v>1020</v>
          </cell>
          <cell r="I605">
            <v>4326.590095238095</v>
          </cell>
          <cell r="J605">
            <v>4413121.897142857</v>
          </cell>
          <cell r="K605">
            <v>4413121.897142857</v>
          </cell>
        </row>
        <row r="606">
          <cell r="B606" t="str">
            <v/>
          </cell>
          <cell r="C606" t="str">
            <v/>
          </cell>
          <cell r="E606" t="str">
            <v>d</v>
          </cell>
          <cell r="F606" t="str">
            <v>D©y thÐp </v>
          </cell>
          <cell r="G606" t="str">
            <v>kg</v>
          </cell>
          <cell r="H606">
            <v>14.28</v>
          </cell>
          <cell r="I606">
            <v>6600</v>
          </cell>
          <cell r="J606">
            <v>94248</v>
          </cell>
          <cell r="K606">
            <v>94248</v>
          </cell>
        </row>
        <row r="607">
          <cell r="B607" t="str">
            <v/>
          </cell>
          <cell r="C607" t="str">
            <v/>
          </cell>
          <cell r="E607" t="str">
            <v>q</v>
          </cell>
          <cell r="F607" t="str">
            <v>Que hµn</v>
          </cell>
          <cell r="G607" t="str">
            <v>kg</v>
          </cell>
          <cell r="H607">
            <v>4.7</v>
          </cell>
          <cell r="I607">
            <v>11000</v>
          </cell>
          <cell r="J607">
            <v>51700</v>
          </cell>
          <cell r="K607">
            <v>51700</v>
          </cell>
        </row>
        <row r="608">
          <cell r="B608" t="str">
            <v/>
          </cell>
          <cell r="C608" t="str">
            <v/>
          </cell>
          <cell r="F608" t="str">
            <v>b. Nh©n c«ng</v>
          </cell>
          <cell r="J608">
            <v>114258.02</v>
          </cell>
        </row>
        <row r="609">
          <cell r="B609" t="str">
            <v/>
          </cell>
          <cell r="C609" t="str">
            <v/>
          </cell>
          <cell r="E609">
            <v>3.5</v>
          </cell>
          <cell r="F609" t="str">
            <v>Nh©n c«ng bËc 3,5/7</v>
          </cell>
          <cell r="G609" t="str">
            <v>C«ng </v>
          </cell>
          <cell r="H609">
            <v>7.82</v>
          </cell>
          <cell r="I609">
            <v>14611</v>
          </cell>
          <cell r="J609">
            <v>114258.02</v>
          </cell>
          <cell r="L609">
            <v>114258.02</v>
          </cell>
        </row>
        <row r="610">
          <cell r="B610" t="str">
            <v/>
          </cell>
          <cell r="C610" t="str">
            <v/>
          </cell>
          <cell r="F610" t="str">
            <v>c. M¸y thi c«ng</v>
          </cell>
          <cell r="J610">
            <v>100356.434</v>
          </cell>
        </row>
        <row r="611">
          <cell r="B611" t="str">
            <v/>
          </cell>
          <cell r="C611" t="str">
            <v/>
          </cell>
          <cell r="E611" t="str">
            <v>h23</v>
          </cell>
          <cell r="F611" t="str">
            <v>M¸y hµn 23KW</v>
          </cell>
          <cell r="G611" t="str">
            <v>Ca</v>
          </cell>
          <cell r="H611">
            <v>1.133</v>
          </cell>
          <cell r="I611">
            <v>77338</v>
          </cell>
          <cell r="J611">
            <v>87623.954</v>
          </cell>
          <cell r="M611">
            <v>87623.954</v>
          </cell>
        </row>
        <row r="612">
          <cell r="B612" t="str">
            <v/>
          </cell>
          <cell r="C612" t="str">
            <v/>
          </cell>
          <cell r="E612" t="str">
            <v>cu</v>
          </cell>
          <cell r="F612" t="str">
            <v>M¸y c¾t uèn cèt thÐp</v>
          </cell>
          <cell r="G612" t="str">
            <v>Ca</v>
          </cell>
          <cell r="H612">
            <v>0.32</v>
          </cell>
          <cell r="I612">
            <v>39789</v>
          </cell>
          <cell r="J612">
            <v>12732.48</v>
          </cell>
          <cell r="M612">
            <v>12732.48</v>
          </cell>
        </row>
        <row r="613">
          <cell r="B613">
            <v>84</v>
          </cell>
          <cell r="C613">
            <v>1242</v>
          </cell>
          <cell r="D613" t="str">
            <v>UC.2120</v>
          </cell>
          <cell r="F613" t="str">
            <v>S¬n trô c¶n</v>
          </cell>
          <cell r="G613" t="str">
            <v>m2</v>
          </cell>
          <cell r="I613" t="str">
            <v/>
          </cell>
          <cell r="K613">
            <v>13160</v>
          </cell>
          <cell r="L613">
            <v>1329.6009999999999</v>
          </cell>
          <cell r="M613">
            <v>0</v>
          </cell>
        </row>
        <row r="614">
          <cell r="B614" t="str">
            <v/>
          </cell>
          <cell r="C614" t="str">
            <v/>
          </cell>
          <cell r="F614" t="str">
            <v>a. VËt liÖu</v>
          </cell>
          <cell r="J614">
            <v>13160</v>
          </cell>
        </row>
        <row r="615">
          <cell r="B615" t="str">
            <v/>
          </cell>
          <cell r="C615" t="str">
            <v/>
          </cell>
          <cell r="E615" t="str">
            <v>s</v>
          </cell>
          <cell r="F615" t="str">
            <v>S¬n</v>
          </cell>
          <cell r="G615" t="str">
            <v>kg</v>
          </cell>
          <cell r="H615">
            <v>0.47</v>
          </cell>
          <cell r="I615">
            <v>28000</v>
          </cell>
          <cell r="J615">
            <v>13160</v>
          </cell>
          <cell r="K615">
            <v>13160</v>
          </cell>
        </row>
        <row r="616">
          <cell r="B616" t="str">
            <v/>
          </cell>
          <cell r="C616" t="str">
            <v/>
          </cell>
          <cell r="F616" t="str">
            <v>b. Nh©n c«ng</v>
          </cell>
          <cell r="J616">
            <v>1329.6009999999999</v>
          </cell>
        </row>
        <row r="617">
          <cell r="B617" t="str">
            <v/>
          </cell>
          <cell r="C617" t="str">
            <v/>
          </cell>
          <cell r="E617">
            <v>3.5</v>
          </cell>
          <cell r="F617" t="str">
            <v>Nh©n c«ng bËc 3,5/7</v>
          </cell>
          <cell r="G617" t="str">
            <v>C«ng </v>
          </cell>
          <cell r="H617">
            <v>0.091</v>
          </cell>
          <cell r="I617">
            <v>14611</v>
          </cell>
          <cell r="J617">
            <v>1329.6009999999999</v>
          </cell>
          <cell r="L617">
            <v>1329.6009999999999</v>
          </cell>
        </row>
        <row r="618">
          <cell r="B618">
            <v>85</v>
          </cell>
          <cell r="C618">
            <v>1242</v>
          </cell>
          <cell r="D618" t="str">
            <v>vdEK.1110</v>
          </cell>
          <cell r="F618" t="str">
            <v>Trång trô c¶n</v>
          </cell>
          <cell r="G618" t="str">
            <v>Trô</v>
          </cell>
          <cell r="I618" t="str">
            <v/>
          </cell>
          <cell r="K618">
            <v>0</v>
          </cell>
          <cell r="L618">
            <v>5074.2</v>
          </cell>
          <cell r="M618">
            <v>0</v>
          </cell>
        </row>
        <row r="619">
          <cell r="B619" t="str">
            <v/>
          </cell>
          <cell r="C619" t="str">
            <v/>
          </cell>
          <cell r="F619" t="str">
            <v>b. Nh©n c«ng</v>
          </cell>
          <cell r="J619">
            <v>5074.2</v>
          </cell>
        </row>
        <row r="620">
          <cell r="B620" t="str">
            <v/>
          </cell>
          <cell r="C620" t="str">
            <v/>
          </cell>
          <cell r="E620">
            <v>4.5</v>
          </cell>
          <cell r="F620" t="str">
            <v>Nh©n c«ng bËc 4,5/7</v>
          </cell>
          <cell r="G620" t="str">
            <v>C«ng </v>
          </cell>
          <cell r="H620">
            <v>0.3</v>
          </cell>
          <cell r="I620">
            <v>16914</v>
          </cell>
          <cell r="J620">
            <v>5074.2</v>
          </cell>
          <cell r="L620">
            <v>5074.2</v>
          </cell>
        </row>
        <row r="621">
          <cell r="B621">
            <v>86</v>
          </cell>
          <cell r="C621">
            <v>1242</v>
          </cell>
          <cell r="D621" t="str">
            <v>UD5122vd</v>
          </cell>
          <cell r="F621" t="str">
            <v>§¸ x« bå</v>
          </cell>
          <cell r="G621" t="str">
            <v>m3</v>
          </cell>
          <cell r="I621" t="str">
            <v/>
          </cell>
          <cell r="K621">
            <v>40666.66666666666</v>
          </cell>
          <cell r="L621">
            <v>30115.26</v>
          </cell>
          <cell r="M621">
            <v>0</v>
          </cell>
        </row>
        <row r="622">
          <cell r="B622" t="str">
            <v/>
          </cell>
          <cell r="C622" t="str">
            <v/>
          </cell>
          <cell r="F622" t="str">
            <v>a. VËt liÖu</v>
          </cell>
          <cell r="J622">
            <v>40666.66666666666</v>
          </cell>
        </row>
        <row r="623">
          <cell r="B623" t="str">
            <v/>
          </cell>
          <cell r="C623" t="str">
            <v/>
          </cell>
          <cell r="E623" t="str">
            <v>xb</v>
          </cell>
          <cell r="F623" t="str">
            <v>§¸ x« bå</v>
          </cell>
          <cell r="G623" t="str">
            <v>m3</v>
          </cell>
          <cell r="H623">
            <v>1.22</v>
          </cell>
          <cell r="I623">
            <v>33333.33333333333</v>
          </cell>
          <cell r="J623">
            <v>40666.66666666666</v>
          </cell>
          <cell r="K623">
            <v>40666.66666666666</v>
          </cell>
        </row>
        <row r="624">
          <cell r="B624" t="str">
            <v/>
          </cell>
          <cell r="C624" t="str">
            <v/>
          </cell>
          <cell r="F624" t="str">
            <v>b. Nh©n c«ng</v>
          </cell>
          <cell r="J624">
            <v>30115.26</v>
          </cell>
        </row>
        <row r="625">
          <cell r="B625" t="str">
            <v/>
          </cell>
          <cell r="C625" t="str">
            <v/>
          </cell>
          <cell r="E625" t="str">
            <v>3c</v>
          </cell>
          <cell r="F625" t="str">
            <v>Nh©n c«ng bËc 3,0/7</v>
          </cell>
          <cell r="G625" t="str">
            <v>C«ng </v>
          </cell>
          <cell r="H625">
            <v>2.17</v>
          </cell>
          <cell r="I625">
            <v>13878</v>
          </cell>
          <cell r="J625">
            <v>30115.26</v>
          </cell>
          <cell r="L625">
            <v>30115.26</v>
          </cell>
        </row>
        <row r="626">
          <cell r="B626">
            <v>87</v>
          </cell>
          <cell r="C626">
            <v>1242</v>
          </cell>
          <cell r="D626" t="str">
            <v>BA.1413</v>
          </cell>
          <cell r="F626" t="str">
            <v>§µo ®Êt  mãng trô c¶n</v>
          </cell>
          <cell r="G626" t="str">
            <v>m3</v>
          </cell>
          <cell r="I626" t="str">
            <v/>
          </cell>
          <cell r="K626">
            <v>0</v>
          </cell>
          <cell r="L626">
            <v>25613.899999999998</v>
          </cell>
          <cell r="M626">
            <v>0</v>
          </cell>
        </row>
        <row r="627">
          <cell r="B627" t="str">
            <v/>
          </cell>
          <cell r="C627" t="str">
            <v/>
          </cell>
          <cell r="F627" t="str">
            <v>b. Nh©n c«ng</v>
          </cell>
          <cell r="J627">
            <v>25613.899999999998</v>
          </cell>
        </row>
        <row r="628">
          <cell r="B628" t="str">
            <v/>
          </cell>
          <cell r="C628" t="str">
            <v/>
          </cell>
          <cell r="E628">
            <v>2.7</v>
          </cell>
          <cell r="F628" t="str">
            <v>Nh©n c«ng bËc 2,7/7</v>
          </cell>
          <cell r="G628" t="str">
            <v>C«ng </v>
          </cell>
          <cell r="H628">
            <v>1.9</v>
          </cell>
          <cell r="I628">
            <v>13481</v>
          </cell>
          <cell r="J628">
            <v>25613.899999999998</v>
          </cell>
          <cell r="L628">
            <v>25613.899999999998</v>
          </cell>
        </row>
        <row r="629">
          <cell r="B629">
            <v>88</v>
          </cell>
          <cell r="C629">
            <v>1242</v>
          </cell>
          <cell r="D629" t="str">
            <v>ZF1160</v>
          </cell>
          <cell r="F629" t="str">
            <v>èng tho¸t n­íc d=150; L=1,5m</v>
          </cell>
          <cell r="G629" t="str">
            <v>m</v>
          </cell>
          <cell r="I629" t="str">
            <v/>
          </cell>
          <cell r="K629">
            <v>15527.249999999998</v>
          </cell>
          <cell r="L629">
            <v>2220.48</v>
          </cell>
          <cell r="M629">
            <v>0</v>
          </cell>
        </row>
        <row r="630">
          <cell r="B630" t="str">
            <v/>
          </cell>
          <cell r="C630" t="str">
            <v/>
          </cell>
          <cell r="F630" t="str">
            <v>a. VËt liÖu</v>
          </cell>
          <cell r="J630">
            <v>15527.249999999998</v>
          </cell>
        </row>
        <row r="631">
          <cell r="B631" t="str">
            <v/>
          </cell>
          <cell r="C631" t="str">
            <v/>
          </cell>
          <cell r="E631" t="str">
            <v>d8</v>
          </cell>
          <cell r="F631" t="str">
            <v>èng t«n</v>
          </cell>
          <cell r="G631" t="str">
            <v>m</v>
          </cell>
          <cell r="H631">
            <v>1.005</v>
          </cell>
          <cell r="I631">
            <v>15000</v>
          </cell>
          <cell r="J631">
            <v>15074.999999999998</v>
          </cell>
          <cell r="K631">
            <v>15074.999999999998</v>
          </cell>
        </row>
        <row r="632">
          <cell r="B632" t="str">
            <v/>
          </cell>
          <cell r="C632" t="str">
            <v/>
          </cell>
          <cell r="E632" t="str">
            <v>#p</v>
          </cell>
          <cell r="F632" t="str">
            <v>VËt liÖu phô</v>
          </cell>
          <cell r="G632" t="str">
            <v>%</v>
          </cell>
          <cell r="H632">
            <v>3</v>
          </cell>
          <cell r="I632">
            <v>15074.999999999998</v>
          </cell>
          <cell r="J632">
            <v>452.24999999999994</v>
          </cell>
          <cell r="K632">
            <v>452.24999999999994</v>
          </cell>
        </row>
        <row r="633">
          <cell r="B633" t="str">
            <v/>
          </cell>
          <cell r="C633" t="str">
            <v/>
          </cell>
          <cell r="F633" t="str">
            <v>b. Nh©n c«ng</v>
          </cell>
          <cell r="J633">
            <v>2220.48</v>
          </cell>
        </row>
        <row r="634">
          <cell r="B634" t="str">
            <v/>
          </cell>
          <cell r="C634" t="str">
            <v/>
          </cell>
          <cell r="E634">
            <v>3</v>
          </cell>
          <cell r="F634" t="str">
            <v>Nh©n c«ng bËc 3,0/7</v>
          </cell>
          <cell r="G634" t="str">
            <v>C«ng </v>
          </cell>
          <cell r="H634">
            <v>0.16</v>
          </cell>
          <cell r="I634">
            <v>13878</v>
          </cell>
          <cell r="J634">
            <v>2220.48</v>
          </cell>
          <cell r="L634">
            <v>2220.48</v>
          </cell>
        </row>
        <row r="635">
          <cell r="B635">
            <v>89</v>
          </cell>
          <cell r="C635">
            <v>1242</v>
          </cell>
          <cell r="D635" t="str">
            <v>HG.4110</v>
          </cell>
          <cell r="F635" t="str">
            <v>Bªt«ng b¶n dÉn M250</v>
          </cell>
          <cell r="G635" t="str">
            <v>m3</v>
          </cell>
          <cell r="I635" t="str">
            <v/>
          </cell>
          <cell r="K635">
            <v>510960.5058676599</v>
          </cell>
          <cell r="L635">
            <v>35666.46</v>
          </cell>
          <cell r="M635">
            <v>9145.84</v>
          </cell>
        </row>
        <row r="636">
          <cell r="B636" t="str">
            <v/>
          </cell>
          <cell r="C636" t="str">
            <v/>
          </cell>
          <cell r="F636" t="str">
            <v>a. VËt liÖu</v>
          </cell>
          <cell r="J636">
            <v>510960.5058676599</v>
          </cell>
        </row>
        <row r="637">
          <cell r="B637" t="str">
            <v/>
          </cell>
          <cell r="C637" t="str">
            <v>m3</v>
          </cell>
          <cell r="E637" t="str">
            <v>vu</v>
          </cell>
          <cell r="F637" t="str">
            <v>V÷a BT M250 ®¸ 1x2 ®é sôt 2-4</v>
          </cell>
          <cell r="G637" t="str">
            <v>m3</v>
          </cell>
          <cell r="H637">
            <v>1.015</v>
          </cell>
          <cell r="I637">
            <v>500904.8411809523</v>
          </cell>
          <cell r="J637">
            <v>508418.41379866656</v>
          </cell>
          <cell r="K637">
            <v>508418.41379866656</v>
          </cell>
        </row>
        <row r="638">
          <cell r="B638" t="str">
            <v/>
          </cell>
          <cell r="C638" t="str">
            <v/>
          </cell>
          <cell r="E638" t="str">
            <v>#</v>
          </cell>
          <cell r="F638" t="str">
            <v>VËt liÖu kh¸c</v>
          </cell>
          <cell r="G638" t="str">
            <v>%</v>
          </cell>
          <cell r="H638">
            <v>0.5</v>
          </cell>
          <cell r="I638">
            <v>508418.41379866656</v>
          </cell>
          <cell r="J638">
            <v>2542.0920689933328</v>
          </cell>
          <cell r="K638">
            <v>2542.0920689933328</v>
          </cell>
        </row>
        <row r="639">
          <cell r="B639" t="str">
            <v/>
          </cell>
          <cell r="C639" t="str">
            <v/>
          </cell>
          <cell r="F639" t="str">
            <v>b. Nh©n c«ng</v>
          </cell>
          <cell r="J639">
            <v>35666.46</v>
          </cell>
        </row>
        <row r="640">
          <cell r="B640" t="str">
            <v/>
          </cell>
          <cell r="C640" t="str">
            <v/>
          </cell>
          <cell r="E640">
            <v>3</v>
          </cell>
          <cell r="F640" t="str">
            <v>Nh©n c«ng bËc 3,0/7</v>
          </cell>
          <cell r="G640" t="str">
            <v>C«ng </v>
          </cell>
          <cell r="H640">
            <v>2.57</v>
          </cell>
          <cell r="I640">
            <v>13878</v>
          </cell>
          <cell r="J640">
            <v>35666.46</v>
          </cell>
          <cell r="L640">
            <v>35666.46</v>
          </cell>
        </row>
        <row r="641">
          <cell r="B641" t="str">
            <v/>
          </cell>
          <cell r="C641" t="str">
            <v/>
          </cell>
          <cell r="F641" t="str">
            <v>c. M¸y thi c«ng</v>
          </cell>
          <cell r="J641">
            <v>9145.84</v>
          </cell>
        </row>
        <row r="642">
          <cell r="B642" t="str">
            <v/>
          </cell>
          <cell r="C642" t="str">
            <v/>
          </cell>
          <cell r="E642" t="str">
            <v>250l</v>
          </cell>
          <cell r="F642" t="str">
            <v>M¸y trén 250l</v>
          </cell>
          <cell r="G642" t="str">
            <v>Ca</v>
          </cell>
          <cell r="H642">
            <v>0.095</v>
          </cell>
          <cell r="I642">
            <v>96272</v>
          </cell>
          <cell r="J642">
            <v>9145.84</v>
          </cell>
          <cell r="M642">
            <v>9145.84</v>
          </cell>
        </row>
        <row r="643">
          <cell r="B643">
            <v>90</v>
          </cell>
          <cell r="C643">
            <v>1242</v>
          </cell>
          <cell r="D643" t="str">
            <v>KP.2310</v>
          </cell>
          <cell r="F643" t="str">
            <v>V¸n khu«n ®æ BT b¶n dÉn</v>
          </cell>
          <cell r="G643" t="str">
            <v>100m2</v>
          </cell>
          <cell r="I643" t="str">
            <v/>
          </cell>
          <cell r="K643">
            <v>158849.83282777143</v>
          </cell>
          <cell r="L643">
            <v>355554.36</v>
          </cell>
          <cell r="M643">
            <v>0</v>
          </cell>
        </row>
        <row r="644">
          <cell r="B644" t="str">
            <v/>
          </cell>
          <cell r="C644" t="str">
            <v/>
          </cell>
          <cell r="F644" t="str">
            <v>a. VËt liÖu</v>
          </cell>
          <cell r="J644">
            <v>158849.83282777143</v>
          </cell>
        </row>
        <row r="645">
          <cell r="B645" t="str">
            <v/>
          </cell>
          <cell r="C645" t="str">
            <v/>
          </cell>
          <cell r="E645" t="str">
            <v>g</v>
          </cell>
          <cell r="F645" t="str">
            <v>Gç v¸n</v>
          </cell>
          <cell r="G645" t="str">
            <v>m3</v>
          </cell>
          <cell r="H645">
            <v>0.123</v>
          </cell>
          <cell r="I645">
            <v>1269569.6114285714</v>
          </cell>
          <cell r="J645">
            <v>156157.0622057143</v>
          </cell>
          <cell r="K645">
            <v>156157.0622057143</v>
          </cell>
        </row>
        <row r="646">
          <cell r="B646" t="str">
            <v/>
          </cell>
          <cell r="C646" t="str">
            <v/>
          </cell>
          <cell r="E646" t="str">
            <v>di</v>
          </cell>
          <cell r="F646" t="str">
            <v>§inh</v>
          </cell>
          <cell r="G646" t="str">
            <v>kg</v>
          </cell>
          <cell r="H646">
            <v>0.16</v>
          </cell>
          <cell r="I646">
            <v>7000</v>
          </cell>
          <cell r="J646">
            <v>1120</v>
          </cell>
          <cell r="K646">
            <v>1120</v>
          </cell>
        </row>
        <row r="647">
          <cell r="B647" t="str">
            <v/>
          </cell>
          <cell r="C647" t="str">
            <v/>
          </cell>
          <cell r="E647" t="str">
            <v>#</v>
          </cell>
          <cell r="F647" t="str">
            <v>VËt liÖu kh¸c</v>
          </cell>
          <cell r="G647" t="str">
            <v>%</v>
          </cell>
          <cell r="H647">
            <v>1</v>
          </cell>
          <cell r="I647">
            <v>157277.0622057143</v>
          </cell>
          <cell r="J647">
            <v>1572.7706220571429</v>
          </cell>
          <cell r="K647">
            <v>1572.7706220571429</v>
          </cell>
        </row>
        <row r="648">
          <cell r="B648" t="str">
            <v/>
          </cell>
          <cell r="C648" t="str">
            <v/>
          </cell>
          <cell r="F648" t="str">
            <v>b. Nh©n c«ng</v>
          </cell>
          <cell r="J648">
            <v>355554.36</v>
          </cell>
        </row>
        <row r="649">
          <cell r="B649" t="str">
            <v/>
          </cell>
          <cell r="C649" t="str">
            <v/>
          </cell>
          <cell r="E649">
            <v>3</v>
          </cell>
          <cell r="F649" t="str">
            <v>Nh©n c«ng bËc 3,0/7</v>
          </cell>
          <cell r="G649" t="str">
            <v>C«ng </v>
          </cell>
          <cell r="H649">
            <v>25.62</v>
          </cell>
          <cell r="I649">
            <v>13878</v>
          </cell>
          <cell r="J649">
            <v>355554.36</v>
          </cell>
          <cell r="L649">
            <v>355554.36</v>
          </cell>
        </row>
        <row r="650">
          <cell r="B650">
            <v>91</v>
          </cell>
          <cell r="C650">
            <v>1242</v>
          </cell>
          <cell r="D650" t="str">
            <v>IB.2511</v>
          </cell>
          <cell r="F650" t="str">
            <v>Cèt thÐp b¶n dÉn d=10mm</v>
          </cell>
          <cell r="G650" t="str">
            <v>TÊn</v>
          </cell>
          <cell r="I650" t="str">
            <v/>
          </cell>
          <cell r="K650">
            <v>4585309.331428572</v>
          </cell>
          <cell r="L650">
            <v>249848.10000000003</v>
          </cell>
          <cell r="M650">
            <v>15915.6</v>
          </cell>
        </row>
        <row r="651">
          <cell r="B651" t="str">
            <v/>
          </cell>
          <cell r="C651" t="str">
            <v/>
          </cell>
          <cell r="F651" t="str">
            <v>a. VËt liÖu</v>
          </cell>
          <cell r="J651">
            <v>4585309.331428572</v>
          </cell>
        </row>
        <row r="652">
          <cell r="B652" t="str">
            <v/>
          </cell>
          <cell r="C652" t="str">
            <v/>
          </cell>
          <cell r="E652" t="str">
            <v>d10</v>
          </cell>
          <cell r="F652" t="str">
            <v>ThÐp trßn d=10mm</v>
          </cell>
          <cell r="G652" t="str">
            <v>kg</v>
          </cell>
          <cell r="H652">
            <v>1005</v>
          </cell>
          <cell r="I652">
            <v>4421.828190476191</v>
          </cell>
          <cell r="J652">
            <v>4443937.331428572</v>
          </cell>
          <cell r="K652">
            <v>4443937.331428572</v>
          </cell>
        </row>
        <row r="653">
          <cell r="B653" t="str">
            <v/>
          </cell>
          <cell r="C653" t="str">
            <v/>
          </cell>
          <cell r="E653" t="str">
            <v>d</v>
          </cell>
          <cell r="F653" t="str">
            <v>D©y thÐp </v>
          </cell>
          <cell r="G653" t="str">
            <v>kg</v>
          </cell>
          <cell r="H653">
            <v>21.42</v>
          </cell>
          <cell r="I653">
            <v>6600</v>
          </cell>
          <cell r="J653">
            <v>141372</v>
          </cell>
          <cell r="K653">
            <v>141372</v>
          </cell>
        </row>
        <row r="654">
          <cell r="B654" t="str">
            <v/>
          </cell>
          <cell r="C654" t="str">
            <v/>
          </cell>
          <cell r="F654" t="str">
            <v>b. Nh©n c«ng</v>
          </cell>
          <cell r="J654">
            <v>249848.10000000003</v>
          </cell>
        </row>
        <row r="655">
          <cell r="B655" t="str">
            <v/>
          </cell>
          <cell r="C655" t="str">
            <v/>
          </cell>
          <cell r="E655">
            <v>3.5</v>
          </cell>
          <cell r="F655" t="str">
            <v>Nh©n c«ng bËc 3,5/7</v>
          </cell>
          <cell r="G655" t="str">
            <v>C«ng </v>
          </cell>
          <cell r="H655">
            <v>17.1</v>
          </cell>
          <cell r="I655">
            <v>14611</v>
          </cell>
          <cell r="J655">
            <v>249848.10000000003</v>
          </cell>
          <cell r="L655">
            <v>249848.10000000003</v>
          </cell>
        </row>
        <row r="656">
          <cell r="B656" t="str">
            <v/>
          </cell>
          <cell r="C656" t="str">
            <v/>
          </cell>
          <cell r="F656" t="str">
            <v>c. M¸y thi c«ng</v>
          </cell>
          <cell r="J656">
            <v>15915.6</v>
          </cell>
        </row>
        <row r="657">
          <cell r="B657" t="str">
            <v/>
          </cell>
          <cell r="C657" t="str">
            <v/>
          </cell>
          <cell r="E657" t="str">
            <v>cu</v>
          </cell>
          <cell r="F657" t="str">
            <v>M¸y c¾t uèn cèt thÐp</v>
          </cell>
          <cell r="G657" t="str">
            <v>Ca</v>
          </cell>
          <cell r="H657">
            <v>0.4</v>
          </cell>
          <cell r="I657">
            <v>39789</v>
          </cell>
          <cell r="J657">
            <v>15915.6</v>
          </cell>
          <cell r="M657">
            <v>15915.6</v>
          </cell>
        </row>
        <row r="658">
          <cell r="B658">
            <v>92</v>
          </cell>
          <cell r="C658">
            <v>1242</v>
          </cell>
          <cell r="D658" t="str">
            <v>IB.2511</v>
          </cell>
          <cell r="F658" t="str">
            <v>Cèt thÐp b¶n dÉn d=12mm</v>
          </cell>
          <cell r="G658" t="str">
            <v>TÊn</v>
          </cell>
          <cell r="I658" t="str">
            <v/>
          </cell>
          <cell r="K658">
            <v>4606761.3257142855</v>
          </cell>
          <cell r="L658">
            <v>191988.54</v>
          </cell>
          <cell r="M658">
            <v>177230.406</v>
          </cell>
        </row>
        <row r="659">
          <cell r="B659" t="str">
            <v/>
          </cell>
          <cell r="C659" t="str">
            <v/>
          </cell>
          <cell r="F659" t="str">
            <v>a. VËt liÖu</v>
          </cell>
          <cell r="J659">
            <v>4606761.3257142855</v>
          </cell>
        </row>
        <row r="660">
          <cell r="B660" t="str">
            <v/>
          </cell>
          <cell r="C660" t="str">
            <v/>
          </cell>
          <cell r="E660" t="str">
            <v>d12</v>
          </cell>
          <cell r="F660" t="str">
            <v>ThÐp trßn d=12mm</v>
          </cell>
          <cell r="G660" t="str">
            <v>kg</v>
          </cell>
          <cell r="H660">
            <v>1020</v>
          </cell>
          <cell r="I660">
            <v>4374.209142857143</v>
          </cell>
          <cell r="J660">
            <v>4461693.3257142855</v>
          </cell>
          <cell r="K660">
            <v>4461693.3257142855</v>
          </cell>
        </row>
        <row r="661">
          <cell r="B661" t="str">
            <v/>
          </cell>
          <cell r="C661" t="str">
            <v/>
          </cell>
          <cell r="E661" t="str">
            <v>d</v>
          </cell>
          <cell r="F661" t="str">
            <v>D©y thÐp </v>
          </cell>
          <cell r="G661" t="str">
            <v>kg</v>
          </cell>
          <cell r="H661">
            <v>14.28</v>
          </cell>
          <cell r="I661">
            <v>6600</v>
          </cell>
          <cell r="J661">
            <v>94248</v>
          </cell>
          <cell r="K661">
            <v>94248</v>
          </cell>
        </row>
        <row r="662">
          <cell r="B662" t="str">
            <v/>
          </cell>
          <cell r="C662" t="str">
            <v/>
          </cell>
          <cell r="E662" t="str">
            <v>q</v>
          </cell>
          <cell r="F662" t="str">
            <v>Que hµn</v>
          </cell>
          <cell r="G662" t="str">
            <v>kg</v>
          </cell>
          <cell r="H662">
            <v>4.62</v>
          </cell>
          <cell r="I662">
            <v>11000</v>
          </cell>
          <cell r="J662">
            <v>50820</v>
          </cell>
          <cell r="K662">
            <v>50820</v>
          </cell>
        </row>
        <row r="663">
          <cell r="B663" t="str">
            <v/>
          </cell>
          <cell r="C663" t="str">
            <v/>
          </cell>
          <cell r="F663" t="str">
            <v>b. Nh©n c«ng</v>
          </cell>
          <cell r="J663">
            <v>191988.54</v>
          </cell>
        </row>
        <row r="664">
          <cell r="B664" t="str">
            <v/>
          </cell>
          <cell r="C664" t="str">
            <v/>
          </cell>
          <cell r="E664">
            <v>3.5</v>
          </cell>
          <cell r="F664" t="str">
            <v>Nh©n c«ng bËc 3,5/7</v>
          </cell>
          <cell r="G664" t="str">
            <v>C«ng </v>
          </cell>
          <cell r="H664">
            <v>13.14</v>
          </cell>
          <cell r="I664">
            <v>14611</v>
          </cell>
          <cell r="J664">
            <v>191988.54</v>
          </cell>
          <cell r="L664">
            <v>191988.54</v>
          </cell>
        </row>
        <row r="665">
          <cell r="B665" t="str">
            <v/>
          </cell>
          <cell r="C665" t="str">
            <v/>
          </cell>
          <cell r="F665" t="str">
            <v>c. M¸y thi c«ng</v>
          </cell>
          <cell r="J665">
            <v>177230.406</v>
          </cell>
        </row>
        <row r="666">
          <cell r="B666" t="str">
            <v/>
          </cell>
          <cell r="C666" t="str">
            <v/>
          </cell>
          <cell r="E666" t="str">
            <v>h23</v>
          </cell>
          <cell r="F666" t="str">
            <v>M¸y hµn 23KW</v>
          </cell>
          <cell r="G666" t="str">
            <v>Ca</v>
          </cell>
          <cell r="H666">
            <v>2.127</v>
          </cell>
          <cell r="I666">
            <v>77338</v>
          </cell>
          <cell r="J666">
            <v>164497.92599999998</v>
          </cell>
          <cell r="M666">
            <v>164497.92599999998</v>
          </cell>
        </row>
        <row r="667">
          <cell r="B667" t="str">
            <v/>
          </cell>
          <cell r="C667" t="str">
            <v/>
          </cell>
          <cell r="E667" t="str">
            <v>cu</v>
          </cell>
          <cell r="F667" t="str">
            <v>M¸y c¾t uèn cèt thÐp</v>
          </cell>
          <cell r="G667" t="str">
            <v>Ca</v>
          </cell>
          <cell r="H667">
            <v>0.32</v>
          </cell>
          <cell r="I667">
            <v>39789</v>
          </cell>
          <cell r="J667">
            <v>12732.48</v>
          </cell>
          <cell r="M667">
            <v>12732.48</v>
          </cell>
        </row>
        <row r="668">
          <cell r="B668">
            <v>93</v>
          </cell>
          <cell r="C668">
            <v>1242</v>
          </cell>
          <cell r="D668" t="str">
            <v>IB.2511</v>
          </cell>
          <cell r="F668" t="str">
            <v>Cèt thÐp b¶n dÉn d=16mm</v>
          </cell>
          <cell r="G668" t="str">
            <v>TÊn</v>
          </cell>
          <cell r="I668" t="str">
            <v/>
          </cell>
          <cell r="K668">
            <v>4558189.897142857</v>
          </cell>
          <cell r="L668">
            <v>191988.54</v>
          </cell>
          <cell r="M668">
            <v>177230.406</v>
          </cell>
        </row>
        <row r="669">
          <cell r="B669" t="str">
            <v/>
          </cell>
          <cell r="C669" t="str">
            <v/>
          </cell>
          <cell r="F669" t="str">
            <v>a. VËt liÖu</v>
          </cell>
          <cell r="J669">
            <v>4558189.897142857</v>
          </cell>
        </row>
        <row r="670">
          <cell r="B670" t="str">
            <v/>
          </cell>
          <cell r="C670" t="str">
            <v/>
          </cell>
          <cell r="E670" t="str">
            <v>d16</v>
          </cell>
          <cell r="F670" t="str">
            <v>ThÐp trßn d=16mm</v>
          </cell>
          <cell r="G670" t="str">
            <v>kg</v>
          </cell>
          <cell r="H670">
            <v>1020</v>
          </cell>
          <cell r="I670">
            <v>4326.590095238095</v>
          </cell>
          <cell r="J670">
            <v>4413121.897142857</v>
          </cell>
          <cell r="K670">
            <v>4413121.897142857</v>
          </cell>
        </row>
        <row r="671">
          <cell r="B671" t="str">
            <v/>
          </cell>
          <cell r="C671" t="str">
            <v/>
          </cell>
          <cell r="E671" t="str">
            <v>d</v>
          </cell>
          <cell r="F671" t="str">
            <v>D©y thÐp </v>
          </cell>
          <cell r="G671" t="str">
            <v>kg</v>
          </cell>
          <cell r="H671">
            <v>14.28</v>
          </cell>
          <cell r="I671">
            <v>6600</v>
          </cell>
          <cell r="J671">
            <v>94248</v>
          </cell>
          <cell r="K671">
            <v>94248</v>
          </cell>
        </row>
        <row r="672">
          <cell r="B672" t="str">
            <v/>
          </cell>
          <cell r="C672" t="str">
            <v/>
          </cell>
          <cell r="E672" t="str">
            <v>q</v>
          </cell>
          <cell r="F672" t="str">
            <v>Que hµn</v>
          </cell>
          <cell r="G672" t="str">
            <v>kg</v>
          </cell>
          <cell r="H672">
            <v>4.62</v>
          </cell>
          <cell r="I672">
            <v>11000</v>
          </cell>
          <cell r="J672">
            <v>50820</v>
          </cell>
          <cell r="K672">
            <v>50820</v>
          </cell>
        </row>
        <row r="673">
          <cell r="B673" t="str">
            <v/>
          </cell>
          <cell r="C673" t="str">
            <v/>
          </cell>
          <cell r="F673" t="str">
            <v>b. Nh©n c«ng</v>
          </cell>
          <cell r="J673">
            <v>191988.54</v>
          </cell>
        </row>
        <row r="674">
          <cell r="B674" t="str">
            <v/>
          </cell>
          <cell r="C674" t="str">
            <v/>
          </cell>
          <cell r="E674">
            <v>3.5</v>
          </cell>
          <cell r="F674" t="str">
            <v>Nh©n c«ng bËc 3,5/7</v>
          </cell>
          <cell r="G674" t="str">
            <v>C«ng </v>
          </cell>
          <cell r="H674">
            <v>13.14</v>
          </cell>
          <cell r="I674">
            <v>14611</v>
          </cell>
          <cell r="J674">
            <v>191988.54</v>
          </cell>
          <cell r="L674">
            <v>191988.54</v>
          </cell>
        </row>
        <row r="675">
          <cell r="B675" t="str">
            <v/>
          </cell>
          <cell r="C675" t="str">
            <v/>
          </cell>
          <cell r="F675" t="str">
            <v>c. M¸y thi c«ng</v>
          </cell>
          <cell r="J675">
            <v>177230.406</v>
          </cell>
        </row>
        <row r="676">
          <cell r="B676" t="str">
            <v/>
          </cell>
          <cell r="C676" t="str">
            <v/>
          </cell>
          <cell r="E676" t="str">
            <v>h23</v>
          </cell>
          <cell r="F676" t="str">
            <v>M¸y hµn 23KW</v>
          </cell>
          <cell r="G676" t="str">
            <v>Ca</v>
          </cell>
          <cell r="H676">
            <v>2.127</v>
          </cell>
          <cell r="I676">
            <v>77338</v>
          </cell>
          <cell r="J676">
            <v>164497.92599999998</v>
          </cell>
          <cell r="M676">
            <v>164497.92599999998</v>
          </cell>
        </row>
        <row r="677">
          <cell r="B677" t="str">
            <v/>
          </cell>
          <cell r="C677" t="str">
            <v/>
          </cell>
          <cell r="E677" t="str">
            <v>cu</v>
          </cell>
          <cell r="F677" t="str">
            <v>M¸y c¾t uèn cèt thÐp</v>
          </cell>
          <cell r="G677" t="str">
            <v>Ca</v>
          </cell>
          <cell r="H677">
            <v>0.32</v>
          </cell>
          <cell r="I677">
            <v>39789</v>
          </cell>
          <cell r="J677">
            <v>12732.48</v>
          </cell>
          <cell r="M677">
            <v>12732.48</v>
          </cell>
        </row>
        <row r="678">
          <cell r="B678">
            <v>94</v>
          </cell>
          <cell r="C678">
            <v>1242</v>
          </cell>
          <cell r="D678" t="str">
            <v>vdLA.5140</v>
          </cell>
          <cell r="F678" t="str">
            <v>L¾p ®Æt b¶n dÉn</v>
          </cell>
          <cell r="G678" t="str">
            <v>C¸i</v>
          </cell>
          <cell r="I678" t="str">
            <v/>
          </cell>
          <cell r="K678">
            <v>0</v>
          </cell>
          <cell r="L678">
            <v>13042.4</v>
          </cell>
          <cell r="M678">
            <v>0</v>
          </cell>
        </row>
        <row r="679">
          <cell r="B679" t="str">
            <v/>
          </cell>
          <cell r="C679" t="str">
            <v/>
          </cell>
          <cell r="F679" t="str">
            <v>b. Nh©n c«ng</v>
          </cell>
          <cell r="J679">
            <v>13042.4</v>
          </cell>
        </row>
        <row r="680">
          <cell r="B680" t="str">
            <v/>
          </cell>
          <cell r="C680" t="str">
            <v/>
          </cell>
          <cell r="E680" t="str">
            <v>n4</v>
          </cell>
          <cell r="F680" t="str">
            <v>Nh©n c«ng bËc 4,0/7</v>
          </cell>
          <cell r="G680" t="str">
            <v>C«ng </v>
          </cell>
          <cell r="H680">
            <v>0.85</v>
          </cell>
          <cell r="I680">
            <v>15344</v>
          </cell>
          <cell r="J680">
            <v>13042.4</v>
          </cell>
          <cell r="L680">
            <v>13042.4</v>
          </cell>
        </row>
        <row r="681">
          <cell r="B681">
            <v>95</v>
          </cell>
          <cell r="C681">
            <v>1242</v>
          </cell>
          <cell r="D681" t="str">
            <v>RA1210+1110</v>
          </cell>
          <cell r="F681" t="str">
            <v>L¸ng v÷a xim¨ng d=5cm M50</v>
          </cell>
          <cell r="G681" t="str">
            <v>m2</v>
          </cell>
          <cell r="I681" t="str">
            <v/>
          </cell>
          <cell r="K681">
            <v>16729.447436342856</v>
          </cell>
          <cell r="L681">
            <v>2593.296</v>
          </cell>
          <cell r="M681">
            <v>317.058</v>
          </cell>
        </row>
        <row r="682">
          <cell r="B682" t="str">
            <v/>
          </cell>
          <cell r="C682" t="str">
            <v/>
          </cell>
          <cell r="F682" t="str">
            <v>a. VËt liÖu</v>
          </cell>
          <cell r="J682">
            <v>16729.447436342856</v>
          </cell>
        </row>
        <row r="683">
          <cell r="B683" t="str">
            <v/>
          </cell>
          <cell r="C683" t="str">
            <v>m3</v>
          </cell>
          <cell r="E683" t="str">
            <v>vu</v>
          </cell>
          <cell r="F683" t="str">
            <v>V÷a xi m¨ng M50</v>
          </cell>
          <cell r="G683" t="str">
            <v>m3</v>
          </cell>
          <cell r="H683">
            <v>0.060000000000000005</v>
          </cell>
          <cell r="I683">
            <v>278824.12393904757</v>
          </cell>
          <cell r="J683">
            <v>16729.447436342856</v>
          </cell>
          <cell r="K683">
            <v>16729.447436342856</v>
          </cell>
        </row>
        <row r="684">
          <cell r="B684" t="str">
            <v/>
          </cell>
          <cell r="C684" t="str">
            <v/>
          </cell>
          <cell r="F684" t="str">
            <v>b. Nh©n c«ng</v>
          </cell>
          <cell r="J684">
            <v>2593.296</v>
          </cell>
        </row>
        <row r="685">
          <cell r="B685" t="str">
            <v/>
          </cell>
          <cell r="C685" t="str">
            <v/>
          </cell>
          <cell r="E685">
            <v>3.7</v>
          </cell>
          <cell r="F685" t="str">
            <v>Nh©n c«ng bËc 3,7/7</v>
          </cell>
          <cell r="G685" t="str">
            <v>C«ng </v>
          </cell>
          <cell r="H685">
            <v>0.174</v>
          </cell>
          <cell r="I685">
            <v>14904</v>
          </cell>
          <cell r="J685">
            <v>2593.296</v>
          </cell>
          <cell r="L685">
            <v>2593.296</v>
          </cell>
        </row>
        <row r="686">
          <cell r="B686" t="str">
            <v/>
          </cell>
          <cell r="C686" t="str">
            <v/>
          </cell>
          <cell r="F686" t="str">
            <v>c. M¸y thi c«ng</v>
          </cell>
          <cell r="J686">
            <v>317.058</v>
          </cell>
        </row>
        <row r="687">
          <cell r="B687" t="str">
            <v/>
          </cell>
          <cell r="C687" t="str">
            <v/>
          </cell>
          <cell r="E687" t="str">
            <v>80l</v>
          </cell>
          <cell r="F687" t="str">
            <v>M¸y trén v÷a 80l</v>
          </cell>
          <cell r="G687" t="str">
            <v>Ca</v>
          </cell>
          <cell r="H687">
            <v>0.007</v>
          </cell>
          <cell r="I687">
            <v>45294</v>
          </cell>
          <cell r="J687">
            <v>317.058</v>
          </cell>
          <cell r="M687">
            <v>317.058</v>
          </cell>
        </row>
        <row r="688">
          <cell r="B688">
            <v>96</v>
          </cell>
          <cell r="C688">
            <v>1242</v>
          </cell>
          <cell r="D688" t="str">
            <v>RA1210</v>
          </cell>
          <cell r="F688" t="str">
            <v>L¸ng v÷a xim¨ng d=3cm M50</v>
          </cell>
          <cell r="G688" t="str">
            <v>m2</v>
          </cell>
          <cell r="I688" t="str">
            <v/>
          </cell>
          <cell r="K688">
            <v>9758.844337866665</v>
          </cell>
          <cell r="L688">
            <v>1579.8239999999998</v>
          </cell>
          <cell r="M688">
            <v>181.17600000000002</v>
          </cell>
        </row>
        <row r="689">
          <cell r="B689" t="str">
            <v/>
          </cell>
          <cell r="C689" t="str">
            <v/>
          </cell>
          <cell r="F689" t="str">
            <v>a. VËt liÖu</v>
          </cell>
          <cell r="J689">
            <v>9758.844337866665</v>
          </cell>
        </row>
        <row r="690">
          <cell r="B690" t="str">
            <v/>
          </cell>
          <cell r="C690" t="str">
            <v>m3</v>
          </cell>
          <cell r="E690" t="str">
            <v>vu</v>
          </cell>
          <cell r="F690" t="str">
            <v>V÷a xi m¨ng M50</v>
          </cell>
          <cell r="G690" t="str">
            <v>m3</v>
          </cell>
          <cell r="H690">
            <v>0.035</v>
          </cell>
          <cell r="I690">
            <v>278824.12393904757</v>
          </cell>
          <cell r="J690">
            <v>9758.844337866665</v>
          </cell>
          <cell r="K690">
            <v>9758.844337866665</v>
          </cell>
        </row>
        <row r="691">
          <cell r="B691" t="str">
            <v/>
          </cell>
          <cell r="C691" t="str">
            <v/>
          </cell>
          <cell r="F691" t="str">
            <v>b. Nh©n c«ng</v>
          </cell>
          <cell r="J691">
            <v>1579.8239999999998</v>
          </cell>
        </row>
        <row r="692">
          <cell r="B692" t="str">
            <v/>
          </cell>
          <cell r="C692" t="str">
            <v/>
          </cell>
          <cell r="E692">
            <v>3.7</v>
          </cell>
          <cell r="F692" t="str">
            <v>Nh©n c«ng bËc 3,7/7</v>
          </cell>
          <cell r="G692" t="str">
            <v>C«ng </v>
          </cell>
          <cell r="H692">
            <v>0.106</v>
          </cell>
          <cell r="I692">
            <v>14904</v>
          </cell>
          <cell r="J692">
            <v>1579.8239999999998</v>
          </cell>
          <cell r="L692">
            <v>1579.8239999999998</v>
          </cell>
        </row>
        <row r="693">
          <cell r="B693" t="str">
            <v/>
          </cell>
          <cell r="C693" t="str">
            <v/>
          </cell>
          <cell r="F693" t="str">
            <v>c. M¸y thi c«ng</v>
          </cell>
          <cell r="J693">
            <v>181.17600000000002</v>
          </cell>
        </row>
        <row r="694">
          <cell r="B694" t="str">
            <v/>
          </cell>
          <cell r="C694" t="str">
            <v/>
          </cell>
          <cell r="E694" t="str">
            <v>80l</v>
          </cell>
          <cell r="F694" t="str">
            <v>M¸y trén v÷a 80l</v>
          </cell>
          <cell r="G694" t="str">
            <v>Ca</v>
          </cell>
          <cell r="H694">
            <v>0.004</v>
          </cell>
          <cell r="I694">
            <v>45294</v>
          </cell>
          <cell r="J694">
            <v>181.17600000000002</v>
          </cell>
          <cell r="M694">
            <v>181.17600000000002</v>
          </cell>
        </row>
        <row r="695">
          <cell r="B695">
            <v>97</v>
          </cell>
          <cell r="C695">
            <v>1242</v>
          </cell>
          <cell r="D695" t="str">
            <v>HA6130</v>
          </cell>
          <cell r="F695" t="str">
            <v>Bª t«ng xµ mò mè M250</v>
          </cell>
          <cell r="G695" t="str">
            <v>m3</v>
          </cell>
          <cell r="I695" t="str">
            <v/>
          </cell>
          <cell r="K695">
            <v>523696.01145468565</v>
          </cell>
          <cell r="L695">
            <v>83931.68</v>
          </cell>
          <cell r="M695">
            <v>50524.21998</v>
          </cell>
        </row>
        <row r="696">
          <cell r="B696" t="str">
            <v/>
          </cell>
          <cell r="C696" t="str">
            <v/>
          </cell>
          <cell r="F696" t="str">
            <v>a. VËt liÖu</v>
          </cell>
          <cell r="J696">
            <v>523696.01145468565</v>
          </cell>
        </row>
        <row r="697">
          <cell r="B697" t="str">
            <v/>
          </cell>
          <cell r="C697" t="str">
            <v>m3</v>
          </cell>
          <cell r="E697" t="str">
            <v>vu</v>
          </cell>
          <cell r="F697" t="str">
            <v>V÷a BT M250 ®¸ 1x2 ®é sôt 2-4</v>
          </cell>
          <cell r="G697" t="str">
            <v>m3</v>
          </cell>
          <cell r="H697">
            <v>1.025</v>
          </cell>
          <cell r="I697">
            <v>500904.8411809523</v>
          </cell>
          <cell r="J697">
            <v>513427.4622104761</v>
          </cell>
          <cell r="K697">
            <v>513427.4622104761</v>
          </cell>
        </row>
        <row r="698">
          <cell r="B698" t="str">
            <v/>
          </cell>
          <cell r="C698" t="str">
            <v/>
          </cell>
          <cell r="E698" t="str">
            <v>#</v>
          </cell>
          <cell r="F698" t="str">
            <v>VËt liÖu kh¸c</v>
          </cell>
          <cell r="G698" t="str">
            <v>%</v>
          </cell>
          <cell r="H698">
            <v>2</v>
          </cell>
          <cell r="I698">
            <v>513427.4622104761</v>
          </cell>
          <cell r="J698">
            <v>10268.549244209522</v>
          </cell>
          <cell r="K698">
            <v>10268.549244209522</v>
          </cell>
        </row>
        <row r="699">
          <cell r="B699" t="str">
            <v/>
          </cell>
          <cell r="C699" t="str">
            <v/>
          </cell>
          <cell r="F699" t="str">
            <v>b. Nh©n c«ng</v>
          </cell>
          <cell r="J699">
            <v>83931.68</v>
          </cell>
        </row>
        <row r="700">
          <cell r="B700" t="str">
            <v/>
          </cell>
          <cell r="C700" t="str">
            <v/>
          </cell>
          <cell r="E700" t="str">
            <v>n4</v>
          </cell>
          <cell r="F700" t="str">
            <v>Nh©n c«ng bËc 4,0/7</v>
          </cell>
          <cell r="G700" t="str">
            <v>C«ng </v>
          </cell>
          <cell r="H700">
            <v>5.47</v>
          </cell>
          <cell r="I700">
            <v>15344</v>
          </cell>
          <cell r="J700">
            <v>83931.68</v>
          </cell>
          <cell r="L700">
            <v>83931.68</v>
          </cell>
        </row>
        <row r="701">
          <cell r="B701" t="str">
            <v/>
          </cell>
          <cell r="C701" t="str">
            <v/>
          </cell>
          <cell r="F701" t="str">
            <v>c. M¸y thi c«ng</v>
          </cell>
          <cell r="J701">
            <v>50524.21998</v>
          </cell>
        </row>
        <row r="702">
          <cell r="B702" t="str">
            <v/>
          </cell>
          <cell r="C702" t="str">
            <v/>
          </cell>
          <cell r="E702" t="str">
            <v>250l</v>
          </cell>
          <cell r="F702" t="str">
            <v>M¸y trén 250l</v>
          </cell>
          <cell r="G702" t="str">
            <v>Ca</v>
          </cell>
          <cell r="H702">
            <v>0.095</v>
          </cell>
          <cell r="I702">
            <v>96272</v>
          </cell>
          <cell r="J702">
            <v>9145.84</v>
          </cell>
          <cell r="M702">
            <v>9145.84</v>
          </cell>
        </row>
        <row r="703">
          <cell r="B703" t="str">
            <v/>
          </cell>
          <cell r="C703" t="str">
            <v/>
          </cell>
          <cell r="E703" t="str">
            <v>dd</v>
          </cell>
          <cell r="F703" t="str">
            <v>M¸y ®Çm dïi 1,5KW</v>
          </cell>
          <cell r="G703" t="str">
            <v>Ca</v>
          </cell>
          <cell r="H703">
            <v>0.089</v>
          </cell>
          <cell r="I703">
            <v>37456</v>
          </cell>
          <cell r="J703">
            <v>3333.584</v>
          </cell>
          <cell r="M703">
            <v>3333.584</v>
          </cell>
        </row>
        <row r="704">
          <cell r="B704" t="str">
            <v/>
          </cell>
          <cell r="C704" t="str">
            <v/>
          </cell>
          <cell r="E704" t="str">
            <v>c16t</v>
          </cell>
          <cell r="F704" t="str">
            <v>CÈu 16T</v>
          </cell>
          <cell r="G704" t="str">
            <v>Ca</v>
          </cell>
          <cell r="H704">
            <v>0.045</v>
          </cell>
          <cell r="I704">
            <v>823425</v>
          </cell>
          <cell r="J704">
            <v>37054.125</v>
          </cell>
          <cell r="M704">
            <v>37054.125</v>
          </cell>
        </row>
        <row r="705">
          <cell r="B705" t="str">
            <v/>
          </cell>
          <cell r="C705" t="str">
            <v/>
          </cell>
          <cell r="E705" t="str">
            <v>m#</v>
          </cell>
          <cell r="F705" t="str">
            <v>M¸y kh¸c</v>
          </cell>
          <cell r="G705" t="str">
            <v>%</v>
          </cell>
          <cell r="H705">
            <v>2</v>
          </cell>
          <cell r="I705">
            <v>49533.549</v>
          </cell>
          <cell r="J705">
            <v>990.67098</v>
          </cell>
          <cell r="M705">
            <v>990.67098</v>
          </cell>
        </row>
        <row r="706">
          <cell r="B706">
            <v>98</v>
          </cell>
          <cell r="C706">
            <v>1242</v>
          </cell>
          <cell r="D706" t="str">
            <v>KB2110</v>
          </cell>
          <cell r="F706" t="str">
            <v>V¸n khu«n thÐp thi c«ng mè </v>
          </cell>
          <cell r="G706" t="str">
            <v>100m2</v>
          </cell>
          <cell r="I706" t="str">
            <v/>
          </cell>
          <cell r="K706">
            <v>1213311.711372</v>
          </cell>
          <cell r="L706">
            <v>587368.3200000001</v>
          </cell>
          <cell r="M706">
            <v>133408.05</v>
          </cell>
        </row>
        <row r="707">
          <cell r="B707" t="str">
            <v/>
          </cell>
          <cell r="C707" t="str">
            <v/>
          </cell>
          <cell r="F707" t="str">
            <v>a. VËt liÖu</v>
          </cell>
          <cell r="J707">
            <v>1213311.711372</v>
          </cell>
        </row>
        <row r="708">
          <cell r="B708" t="str">
            <v/>
          </cell>
          <cell r="C708" t="str">
            <v/>
          </cell>
          <cell r="E708" t="str">
            <v>th</v>
          </cell>
          <cell r="F708" t="str">
            <v>ThÐp h×nh</v>
          </cell>
          <cell r="G708" t="str">
            <v>kg</v>
          </cell>
          <cell r="H708">
            <v>100.65</v>
          </cell>
          <cell r="I708">
            <v>4612.304380952381</v>
          </cell>
          <cell r="J708">
            <v>464228.4359428571</v>
          </cell>
          <cell r="K708">
            <v>464228.4359428571</v>
          </cell>
        </row>
        <row r="709">
          <cell r="B709" t="str">
            <v/>
          </cell>
          <cell r="C709" t="str">
            <v/>
          </cell>
          <cell r="E709" t="str">
            <v>gg</v>
          </cell>
          <cell r="F709" t="str">
            <v>Gç chèng</v>
          </cell>
          <cell r="G709" t="str">
            <v>m3</v>
          </cell>
          <cell r="H709">
            <v>0.496</v>
          </cell>
          <cell r="I709">
            <v>1269569.6114285714</v>
          </cell>
          <cell r="J709">
            <v>629706.5272685714</v>
          </cell>
          <cell r="K709">
            <v>629706.5272685714</v>
          </cell>
        </row>
        <row r="710">
          <cell r="B710" t="str">
            <v/>
          </cell>
          <cell r="C710" t="str">
            <v/>
          </cell>
          <cell r="E710" t="str">
            <v>q</v>
          </cell>
          <cell r="F710" t="str">
            <v>Que hµn</v>
          </cell>
          <cell r="G710" t="str">
            <v>kg</v>
          </cell>
          <cell r="H710">
            <v>5.6</v>
          </cell>
          <cell r="I710">
            <v>11000</v>
          </cell>
          <cell r="J710">
            <v>61599.99999999999</v>
          </cell>
          <cell r="K710">
            <v>61599.99999999999</v>
          </cell>
        </row>
        <row r="711">
          <cell r="B711" t="str">
            <v/>
          </cell>
          <cell r="C711" t="str">
            <v/>
          </cell>
          <cell r="E711" t="str">
            <v>#</v>
          </cell>
          <cell r="F711" t="str">
            <v>VËt liÖu kh¸c</v>
          </cell>
          <cell r="G711" t="str">
            <v>%</v>
          </cell>
          <cell r="H711">
            <v>5</v>
          </cell>
          <cell r="I711">
            <v>1155534.9632114286</v>
          </cell>
          <cell r="J711">
            <v>57776.74816057143</v>
          </cell>
          <cell r="K711">
            <v>57776.74816057143</v>
          </cell>
        </row>
        <row r="712">
          <cell r="B712" t="str">
            <v/>
          </cell>
          <cell r="C712" t="str">
            <v/>
          </cell>
          <cell r="F712" t="str">
            <v>b. Nh©n c«ng</v>
          </cell>
          <cell r="J712">
            <v>587368.3200000001</v>
          </cell>
        </row>
        <row r="713">
          <cell r="B713" t="str">
            <v/>
          </cell>
          <cell r="C713" t="str">
            <v/>
          </cell>
          <cell r="E713" t="str">
            <v>n4</v>
          </cell>
          <cell r="F713" t="str">
            <v>Nh©n c«ng bËc 4,0/7</v>
          </cell>
          <cell r="G713" t="str">
            <v>C«ng </v>
          </cell>
          <cell r="H713">
            <v>38.28</v>
          </cell>
          <cell r="I713">
            <v>15344</v>
          </cell>
          <cell r="J713">
            <v>587368.3200000001</v>
          </cell>
          <cell r="L713">
            <v>587368.3200000001</v>
          </cell>
        </row>
        <row r="714">
          <cell r="B714" t="str">
            <v/>
          </cell>
          <cell r="C714" t="str">
            <v/>
          </cell>
          <cell r="F714" t="str">
            <v>c. M¸y thi c«ng</v>
          </cell>
          <cell r="J714">
            <v>133408.05</v>
          </cell>
        </row>
        <row r="715">
          <cell r="B715" t="str">
            <v/>
          </cell>
          <cell r="C715" t="str">
            <v/>
          </cell>
          <cell r="E715" t="str">
            <v>h23</v>
          </cell>
          <cell r="F715" t="str">
            <v>M¸y hµn 23KW</v>
          </cell>
          <cell r="G715" t="str">
            <v>Ca</v>
          </cell>
          <cell r="H715">
            <v>1.5</v>
          </cell>
          <cell r="I715">
            <v>77338</v>
          </cell>
          <cell r="J715">
            <v>116007</v>
          </cell>
          <cell r="M715">
            <v>116007</v>
          </cell>
        </row>
        <row r="716">
          <cell r="B716" t="str">
            <v/>
          </cell>
          <cell r="C716" t="str">
            <v/>
          </cell>
          <cell r="E716" t="str">
            <v>m#</v>
          </cell>
          <cell r="F716" t="str">
            <v>M¸y kh¸c</v>
          </cell>
          <cell r="G716" t="str">
            <v>%</v>
          </cell>
          <cell r="H716">
            <v>15</v>
          </cell>
          <cell r="I716">
            <v>116007</v>
          </cell>
          <cell r="J716">
            <v>17401.05</v>
          </cell>
          <cell r="M716">
            <v>17401.05</v>
          </cell>
        </row>
        <row r="717">
          <cell r="B717">
            <v>99</v>
          </cell>
          <cell r="C717">
            <v>1242</v>
          </cell>
          <cell r="D717" t="str">
            <v>IA5111</v>
          </cell>
          <cell r="F717" t="str">
            <v>Cèt thÐp mè  d=10mm</v>
          </cell>
          <cell r="G717" t="str">
            <v>TÊn</v>
          </cell>
          <cell r="I717" t="str">
            <v/>
          </cell>
          <cell r="K717">
            <v>4585309.331428572</v>
          </cell>
          <cell r="L717">
            <v>257625.75999999998</v>
          </cell>
          <cell r="M717">
            <v>114726.6</v>
          </cell>
        </row>
        <row r="718">
          <cell r="B718" t="str">
            <v/>
          </cell>
          <cell r="C718" t="str">
            <v/>
          </cell>
          <cell r="F718" t="str">
            <v>a. VËt liÖu</v>
          </cell>
          <cell r="J718">
            <v>4585309.331428572</v>
          </cell>
        </row>
        <row r="719">
          <cell r="B719" t="str">
            <v/>
          </cell>
          <cell r="C719" t="str">
            <v/>
          </cell>
          <cell r="E719" t="str">
            <v>d10</v>
          </cell>
          <cell r="F719" t="str">
            <v>ThÐp trßn d=10mm</v>
          </cell>
          <cell r="G719" t="str">
            <v>kg</v>
          </cell>
          <cell r="H719">
            <v>1005</v>
          </cell>
          <cell r="I719">
            <v>4421.828190476191</v>
          </cell>
          <cell r="J719">
            <v>4443937.331428572</v>
          </cell>
          <cell r="K719">
            <v>4443937.331428572</v>
          </cell>
        </row>
        <row r="720">
          <cell r="B720" t="str">
            <v/>
          </cell>
          <cell r="C720" t="str">
            <v/>
          </cell>
          <cell r="E720" t="str">
            <v>d</v>
          </cell>
          <cell r="F720" t="str">
            <v>D©y thÐp </v>
          </cell>
          <cell r="G720" t="str">
            <v>kg</v>
          </cell>
          <cell r="H720">
            <v>21.42</v>
          </cell>
          <cell r="I720">
            <v>6600</v>
          </cell>
          <cell r="J720">
            <v>141372</v>
          </cell>
          <cell r="K720">
            <v>141372</v>
          </cell>
        </row>
        <row r="721">
          <cell r="B721" t="str">
            <v/>
          </cell>
          <cell r="C721" t="str">
            <v/>
          </cell>
          <cell r="F721" t="str">
            <v>b. Nh©n c«ng</v>
          </cell>
          <cell r="J721">
            <v>257625.75999999998</v>
          </cell>
        </row>
        <row r="722">
          <cell r="B722" t="str">
            <v/>
          </cell>
          <cell r="C722" t="str">
            <v/>
          </cell>
          <cell r="E722" t="str">
            <v>n4</v>
          </cell>
          <cell r="F722" t="str">
            <v>Nh©n c«ng bËc 4,0/7</v>
          </cell>
          <cell r="G722" t="str">
            <v>C«ng </v>
          </cell>
          <cell r="H722">
            <v>16.79</v>
          </cell>
          <cell r="I722">
            <v>15344</v>
          </cell>
          <cell r="J722">
            <v>257625.75999999998</v>
          </cell>
          <cell r="L722">
            <v>257625.75999999998</v>
          </cell>
        </row>
        <row r="723">
          <cell r="B723" t="str">
            <v/>
          </cell>
          <cell r="C723" t="str">
            <v/>
          </cell>
          <cell r="F723" t="str">
            <v>c. M¸y thi c«ng</v>
          </cell>
          <cell r="J723">
            <v>114726.6</v>
          </cell>
        </row>
        <row r="724">
          <cell r="B724" t="str">
            <v/>
          </cell>
          <cell r="C724" t="str">
            <v/>
          </cell>
          <cell r="E724" t="str">
            <v>cu</v>
          </cell>
          <cell r="F724" t="str">
            <v>M¸y c¾t uèn cèt thÐp</v>
          </cell>
          <cell r="G724" t="str">
            <v>Ca</v>
          </cell>
          <cell r="H724">
            <v>0.4</v>
          </cell>
          <cell r="I724">
            <v>39789</v>
          </cell>
          <cell r="J724">
            <v>15915.6</v>
          </cell>
          <cell r="M724">
            <v>15915.6</v>
          </cell>
        </row>
        <row r="725">
          <cell r="B725" t="str">
            <v/>
          </cell>
          <cell r="C725" t="str">
            <v/>
          </cell>
          <cell r="E725" t="str">
            <v>c16t</v>
          </cell>
          <cell r="F725" t="str">
            <v>CÈu 16T</v>
          </cell>
          <cell r="G725" t="str">
            <v>Ca</v>
          </cell>
          <cell r="H725">
            <v>0.12</v>
          </cell>
          <cell r="I725">
            <v>823425</v>
          </cell>
          <cell r="J725">
            <v>98811</v>
          </cell>
          <cell r="M725">
            <v>98811</v>
          </cell>
        </row>
        <row r="726">
          <cell r="B726">
            <v>100</v>
          </cell>
          <cell r="C726">
            <v>1242</v>
          </cell>
          <cell r="D726" t="str">
            <v>IA5121</v>
          </cell>
          <cell r="F726" t="str">
            <v>Cèt thÐp mè  d=14mm</v>
          </cell>
          <cell r="G726" t="str">
            <v>TÊn</v>
          </cell>
          <cell r="I726" t="str">
            <v/>
          </cell>
          <cell r="K726">
            <v>4627441.3257142855</v>
          </cell>
          <cell r="L726">
            <v>179831.68000000002</v>
          </cell>
          <cell r="M726">
            <v>210581.53</v>
          </cell>
        </row>
        <row r="727">
          <cell r="B727" t="str">
            <v/>
          </cell>
          <cell r="C727" t="str">
            <v/>
          </cell>
          <cell r="F727" t="str">
            <v>a. VËt liÖu</v>
          </cell>
          <cell r="J727">
            <v>4627441.3257142855</v>
          </cell>
        </row>
        <row r="728">
          <cell r="B728" t="str">
            <v/>
          </cell>
          <cell r="C728" t="str">
            <v/>
          </cell>
          <cell r="E728" t="str">
            <v>d14</v>
          </cell>
          <cell r="F728" t="str">
            <v>ThÐp trßn d=14mm</v>
          </cell>
          <cell r="G728" t="str">
            <v>kg</v>
          </cell>
          <cell r="H728">
            <v>1020</v>
          </cell>
          <cell r="I728">
            <v>4374.209142857143</v>
          </cell>
          <cell r="J728">
            <v>4461693.3257142855</v>
          </cell>
          <cell r="K728">
            <v>4461693.3257142855</v>
          </cell>
        </row>
        <row r="729">
          <cell r="B729" t="str">
            <v/>
          </cell>
          <cell r="C729" t="str">
            <v/>
          </cell>
          <cell r="E729" t="str">
            <v>d</v>
          </cell>
          <cell r="F729" t="str">
            <v>D©y thÐp </v>
          </cell>
          <cell r="G729" t="str">
            <v>kg</v>
          </cell>
          <cell r="H729">
            <v>14.28</v>
          </cell>
          <cell r="I729">
            <v>6600</v>
          </cell>
          <cell r="J729">
            <v>94248</v>
          </cell>
          <cell r="K729">
            <v>94248</v>
          </cell>
        </row>
        <row r="730">
          <cell r="B730" t="str">
            <v/>
          </cell>
          <cell r="C730" t="str">
            <v/>
          </cell>
          <cell r="E730" t="str">
            <v>q</v>
          </cell>
          <cell r="F730" t="str">
            <v>Que hµn</v>
          </cell>
          <cell r="G730" t="str">
            <v>kg</v>
          </cell>
          <cell r="H730">
            <v>6.5</v>
          </cell>
          <cell r="I730">
            <v>11000</v>
          </cell>
          <cell r="J730">
            <v>71500</v>
          </cell>
          <cell r="K730">
            <v>71500</v>
          </cell>
        </row>
        <row r="731">
          <cell r="B731" t="str">
            <v/>
          </cell>
          <cell r="C731" t="str">
            <v/>
          </cell>
          <cell r="F731" t="str">
            <v>b. Nh©n c«ng</v>
          </cell>
          <cell r="J731">
            <v>179831.68000000002</v>
          </cell>
        </row>
        <row r="732">
          <cell r="B732" t="str">
            <v/>
          </cell>
          <cell r="C732" t="str">
            <v/>
          </cell>
          <cell r="E732" t="str">
            <v>n4</v>
          </cell>
          <cell r="F732" t="str">
            <v>Nh©n c«ng bËc 4,0/7</v>
          </cell>
          <cell r="G732" t="str">
            <v>C«ng </v>
          </cell>
          <cell r="H732">
            <v>11.72</v>
          </cell>
          <cell r="I732">
            <v>15344</v>
          </cell>
          <cell r="J732">
            <v>179831.68000000002</v>
          </cell>
          <cell r="L732">
            <v>179831.68000000002</v>
          </cell>
        </row>
        <row r="733">
          <cell r="B733" t="str">
            <v/>
          </cell>
          <cell r="C733" t="str">
            <v/>
          </cell>
          <cell r="F733" t="str">
            <v>c. M¸y thi c«ng</v>
          </cell>
          <cell r="J733">
            <v>210581.53</v>
          </cell>
        </row>
        <row r="734">
          <cell r="B734" t="str">
            <v/>
          </cell>
          <cell r="C734" t="str">
            <v/>
          </cell>
          <cell r="E734" t="str">
            <v>cu</v>
          </cell>
          <cell r="F734" t="str">
            <v>M¸y c¾t uèn cèt thÐp</v>
          </cell>
          <cell r="G734" t="str">
            <v>Ca</v>
          </cell>
          <cell r="H734">
            <v>0.32</v>
          </cell>
          <cell r="I734">
            <v>39789</v>
          </cell>
          <cell r="J734">
            <v>12732.48</v>
          </cell>
          <cell r="M734">
            <v>12732.48</v>
          </cell>
        </row>
        <row r="735">
          <cell r="B735" t="str">
            <v/>
          </cell>
          <cell r="C735" t="str">
            <v/>
          </cell>
          <cell r="E735" t="str">
            <v>c16t</v>
          </cell>
          <cell r="F735" t="str">
            <v>CÈu 16T</v>
          </cell>
          <cell r="G735" t="str">
            <v>Ca</v>
          </cell>
          <cell r="H735">
            <v>0.09</v>
          </cell>
          <cell r="I735">
            <v>823425</v>
          </cell>
          <cell r="J735">
            <v>74108.25</v>
          </cell>
          <cell r="M735">
            <v>74108.25</v>
          </cell>
        </row>
        <row r="736">
          <cell r="B736" t="str">
            <v/>
          </cell>
          <cell r="C736" t="str">
            <v/>
          </cell>
          <cell r="E736" t="str">
            <v>h23</v>
          </cell>
          <cell r="F736" t="str">
            <v>M¸y hµn 23KW</v>
          </cell>
          <cell r="G736" t="str">
            <v>Ca</v>
          </cell>
          <cell r="H736">
            <v>1.6</v>
          </cell>
          <cell r="I736">
            <v>77338</v>
          </cell>
          <cell r="J736">
            <v>123740.8</v>
          </cell>
          <cell r="M736">
            <v>123740.8</v>
          </cell>
        </row>
        <row r="737">
          <cell r="B737">
            <v>101</v>
          </cell>
          <cell r="C737">
            <v>1242</v>
          </cell>
          <cell r="D737" t="str">
            <v>IA5121</v>
          </cell>
          <cell r="F737" t="str">
            <v>Cèt thÐp mè  d=12mm</v>
          </cell>
          <cell r="G737" t="str">
            <v>TÊn</v>
          </cell>
          <cell r="I737" t="str">
            <v/>
          </cell>
          <cell r="K737">
            <v>4627441.3257142855</v>
          </cell>
          <cell r="L737">
            <v>179831.68000000002</v>
          </cell>
          <cell r="M737">
            <v>210581.53</v>
          </cell>
        </row>
        <row r="738">
          <cell r="B738" t="str">
            <v/>
          </cell>
          <cell r="C738" t="str">
            <v/>
          </cell>
          <cell r="F738" t="str">
            <v>a. VËt liÖu</v>
          </cell>
          <cell r="J738">
            <v>4627441.3257142855</v>
          </cell>
        </row>
        <row r="739">
          <cell r="B739" t="str">
            <v/>
          </cell>
          <cell r="C739" t="str">
            <v/>
          </cell>
          <cell r="E739" t="str">
            <v>d12</v>
          </cell>
          <cell r="F739" t="str">
            <v>ThÐp trßn d=12mm</v>
          </cell>
          <cell r="G739" t="str">
            <v>kg</v>
          </cell>
          <cell r="H739">
            <v>1020</v>
          </cell>
          <cell r="I739">
            <v>4374.209142857143</v>
          </cell>
          <cell r="J739">
            <v>4461693.3257142855</v>
          </cell>
          <cell r="K739">
            <v>4461693.3257142855</v>
          </cell>
        </row>
        <row r="740">
          <cell r="B740" t="str">
            <v/>
          </cell>
          <cell r="C740" t="str">
            <v/>
          </cell>
          <cell r="E740" t="str">
            <v>d</v>
          </cell>
          <cell r="F740" t="str">
            <v>D©y thÐp </v>
          </cell>
          <cell r="G740" t="str">
            <v>kg</v>
          </cell>
          <cell r="H740">
            <v>14.28</v>
          </cell>
          <cell r="I740">
            <v>6600</v>
          </cell>
          <cell r="J740">
            <v>94248</v>
          </cell>
          <cell r="K740">
            <v>94248</v>
          </cell>
        </row>
        <row r="741">
          <cell r="B741" t="str">
            <v/>
          </cell>
          <cell r="C741" t="str">
            <v/>
          </cell>
          <cell r="E741" t="str">
            <v>q</v>
          </cell>
          <cell r="F741" t="str">
            <v>Que hµn</v>
          </cell>
          <cell r="G741" t="str">
            <v>kg</v>
          </cell>
          <cell r="H741">
            <v>6.5</v>
          </cell>
          <cell r="I741">
            <v>11000</v>
          </cell>
          <cell r="J741">
            <v>71500</v>
          </cell>
          <cell r="K741">
            <v>71500</v>
          </cell>
        </row>
        <row r="742">
          <cell r="B742" t="str">
            <v/>
          </cell>
          <cell r="C742" t="str">
            <v/>
          </cell>
          <cell r="F742" t="str">
            <v>b. Nh©n c«ng</v>
          </cell>
          <cell r="J742">
            <v>179831.68000000002</v>
          </cell>
        </row>
        <row r="743">
          <cell r="B743" t="str">
            <v/>
          </cell>
          <cell r="C743" t="str">
            <v/>
          </cell>
          <cell r="E743" t="str">
            <v>n4</v>
          </cell>
          <cell r="F743" t="str">
            <v>Nh©n c«ng bËc 4,0/7</v>
          </cell>
          <cell r="G743" t="str">
            <v>C«ng </v>
          </cell>
          <cell r="H743">
            <v>11.72</v>
          </cell>
          <cell r="I743">
            <v>15344</v>
          </cell>
          <cell r="J743">
            <v>179831.68000000002</v>
          </cell>
          <cell r="L743">
            <v>179831.68000000002</v>
          </cell>
        </row>
        <row r="744">
          <cell r="B744" t="str">
            <v/>
          </cell>
          <cell r="C744" t="str">
            <v/>
          </cell>
          <cell r="F744" t="str">
            <v>c. M¸y thi c«ng</v>
          </cell>
          <cell r="J744">
            <v>210581.53</v>
          </cell>
        </row>
        <row r="745">
          <cell r="B745" t="str">
            <v/>
          </cell>
          <cell r="C745" t="str">
            <v/>
          </cell>
          <cell r="E745" t="str">
            <v>cu</v>
          </cell>
          <cell r="F745" t="str">
            <v>M¸y c¾t uèn cèt thÐp</v>
          </cell>
          <cell r="G745" t="str">
            <v>Ca</v>
          </cell>
          <cell r="H745">
            <v>0.32</v>
          </cell>
          <cell r="I745">
            <v>39789</v>
          </cell>
          <cell r="J745">
            <v>12732.48</v>
          </cell>
          <cell r="M745">
            <v>12732.48</v>
          </cell>
        </row>
        <row r="746">
          <cell r="B746" t="str">
            <v/>
          </cell>
          <cell r="C746" t="str">
            <v/>
          </cell>
          <cell r="E746" t="str">
            <v>c16t</v>
          </cell>
          <cell r="F746" t="str">
            <v>CÈu 16T</v>
          </cell>
          <cell r="G746" t="str">
            <v>Ca</v>
          </cell>
          <cell r="H746">
            <v>0.09</v>
          </cell>
          <cell r="I746">
            <v>823425</v>
          </cell>
          <cell r="J746">
            <v>74108.25</v>
          </cell>
          <cell r="M746">
            <v>74108.25</v>
          </cell>
        </row>
        <row r="747">
          <cell r="B747" t="str">
            <v/>
          </cell>
          <cell r="C747" t="str">
            <v/>
          </cell>
          <cell r="E747" t="str">
            <v>h23</v>
          </cell>
          <cell r="F747" t="str">
            <v>M¸y hµn 23KW</v>
          </cell>
          <cell r="G747" t="str">
            <v>Ca</v>
          </cell>
          <cell r="H747">
            <v>1.6</v>
          </cell>
          <cell r="I747">
            <v>77338</v>
          </cell>
          <cell r="J747">
            <v>123740.8</v>
          </cell>
          <cell r="M747">
            <v>123740.8</v>
          </cell>
        </row>
        <row r="748">
          <cell r="B748">
            <v>102</v>
          </cell>
          <cell r="C748">
            <v>1242</v>
          </cell>
          <cell r="D748" t="str">
            <v>HA1410</v>
          </cell>
          <cell r="F748" t="str">
            <v>Bª t«ng ®¸ kª gèi M300</v>
          </cell>
          <cell r="G748" t="str">
            <v>m3</v>
          </cell>
          <cell r="I748" t="str">
            <v/>
          </cell>
          <cell r="K748">
            <v>535413.1025924095</v>
          </cell>
          <cell r="L748">
            <v>24286.5</v>
          </cell>
          <cell r="M748">
            <v>12479.423999999999</v>
          </cell>
        </row>
        <row r="749">
          <cell r="B749" t="str">
            <v/>
          </cell>
          <cell r="C749" t="str">
            <v/>
          </cell>
          <cell r="F749" t="str">
            <v>a. VËt liÖu</v>
          </cell>
          <cell r="J749">
            <v>535413.1025924095</v>
          </cell>
        </row>
        <row r="750">
          <cell r="B750" t="str">
            <v/>
          </cell>
          <cell r="C750" t="str">
            <v>m3</v>
          </cell>
          <cell r="E750" t="str">
            <v>vu</v>
          </cell>
          <cell r="F750" t="str">
            <v>V÷a BT M300 ®¸ 1x2 ®é sôt 2-4</v>
          </cell>
          <cell r="G750" t="str">
            <v>m3</v>
          </cell>
          <cell r="H750">
            <v>1.025</v>
          </cell>
          <cell r="I750">
            <v>517182.42220952385</v>
          </cell>
          <cell r="J750">
            <v>530111.9827647619</v>
          </cell>
          <cell r="K750">
            <v>530111.9827647619</v>
          </cell>
        </row>
        <row r="751">
          <cell r="B751" t="str">
            <v/>
          </cell>
          <cell r="C751" t="str">
            <v/>
          </cell>
          <cell r="E751" t="str">
            <v>#</v>
          </cell>
          <cell r="F751" t="str">
            <v>VËt liÖu kh¸c</v>
          </cell>
          <cell r="G751" t="str">
            <v>%</v>
          </cell>
          <cell r="H751">
            <v>1</v>
          </cell>
          <cell r="I751">
            <v>530111.9827647619</v>
          </cell>
          <cell r="J751">
            <v>5301.119827647619</v>
          </cell>
          <cell r="K751">
            <v>5301.119827647619</v>
          </cell>
        </row>
        <row r="752">
          <cell r="B752" t="str">
            <v/>
          </cell>
          <cell r="C752" t="str">
            <v/>
          </cell>
          <cell r="F752" t="str">
            <v>b. Nh©n c«ng</v>
          </cell>
          <cell r="J752">
            <v>24286.5</v>
          </cell>
        </row>
        <row r="753">
          <cell r="B753" t="str">
            <v/>
          </cell>
          <cell r="C753" t="str">
            <v/>
          </cell>
          <cell r="E753">
            <v>3</v>
          </cell>
          <cell r="F753" t="str">
            <v>Nh©n c«ng bËc 3,0/7</v>
          </cell>
          <cell r="G753" t="str">
            <v>C«ng </v>
          </cell>
          <cell r="H753">
            <v>1.75</v>
          </cell>
          <cell r="I753">
            <v>13878</v>
          </cell>
          <cell r="J753">
            <v>24286.5</v>
          </cell>
          <cell r="L753">
            <v>24286.5</v>
          </cell>
        </row>
        <row r="754">
          <cell r="B754" t="str">
            <v/>
          </cell>
          <cell r="C754" t="str">
            <v/>
          </cell>
          <cell r="F754" t="str">
            <v>c. M¸y thi c«ng</v>
          </cell>
          <cell r="J754">
            <v>12479.423999999999</v>
          </cell>
        </row>
        <row r="755">
          <cell r="B755" t="str">
            <v/>
          </cell>
          <cell r="C755" t="str">
            <v/>
          </cell>
          <cell r="E755" t="str">
            <v>250l</v>
          </cell>
          <cell r="F755" t="str">
            <v>M¸y trén 250l</v>
          </cell>
          <cell r="G755" t="str">
            <v>Ca</v>
          </cell>
          <cell r="H755">
            <v>0.095</v>
          </cell>
          <cell r="I755">
            <v>96272</v>
          </cell>
          <cell r="J755">
            <v>9145.84</v>
          </cell>
          <cell r="M755">
            <v>9145.84</v>
          </cell>
        </row>
        <row r="756">
          <cell r="B756" t="str">
            <v/>
          </cell>
          <cell r="C756" t="str">
            <v/>
          </cell>
          <cell r="E756" t="str">
            <v>dd</v>
          </cell>
          <cell r="F756" t="str">
            <v>M¸y ®Çm dïi 1,5KW</v>
          </cell>
          <cell r="G756" t="str">
            <v>Ca</v>
          </cell>
          <cell r="H756">
            <v>0.089</v>
          </cell>
          <cell r="I756">
            <v>37456</v>
          </cell>
          <cell r="J756">
            <v>3333.584</v>
          </cell>
          <cell r="M756">
            <v>3333.584</v>
          </cell>
        </row>
        <row r="757">
          <cell r="B757">
            <v>103</v>
          </cell>
          <cell r="C757">
            <v>1242</v>
          </cell>
          <cell r="D757" t="str">
            <v>HA6210</v>
          </cell>
          <cell r="F757" t="str">
            <v>Bª t«ng t¨ng c­êng M250 ®¸ 1x2</v>
          </cell>
          <cell r="G757" t="str">
            <v>m3</v>
          </cell>
          <cell r="I757" t="str">
            <v/>
          </cell>
          <cell r="K757">
            <v>533964.5606988951</v>
          </cell>
          <cell r="L757">
            <v>40910.799999999996</v>
          </cell>
          <cell r="M757">
            <v>12642.59325</v>
          </cell>
        </row>
        <row r="758">
          <cell r="B758" t="str">
            <v/>
          </cell>
          <cell r="C758" t="str">
            <v/>
          </cell>
          <cell r="F758" t="str">
            <v>a. VËt liÖu</v>
          </cell>
          <cell r="J758">
            <v>533964.5606988951</v>
          </cell>
        </row>
        <row r="759">
          <cell r="B759" t="str">
            <v/>
          </cell>
          <cell r="C759" t="str">
            <v>m3</v>
          </cell>
          <cell r="E759" t="str">
            <v>vu</v>
          </cell>
          <cell r="F759" t="str">
            <v>V÷a BT M250 ®¸ 1x2 ®é sôt 2-4</v>
          </cell>
          <cell r="G759" t="str">
            <v>m3</v>
          </cell>
          <cell r="H759">
            <v>1.025</v>
          </cell>
          <cell r="I759">
            <v>500904.8411809523</v>
          </cell>
          <cell r="J759">
            <v>513427.4622104761</v>
          </cell>
          <cell r="K759">
            <v>513427.4622104761</v>
          </cell>
        </row>
        <row r="760">
          <cell r="B760" t="str">
            <v/>
          </cell>
          <cell r="C760" t="str">
            <v/>
          </cell>
          <cell r="E760" t="str">
            <v>#</v>
          </cell>
          <cell r="F760" t="str">
            <v>VËt liÖu kh¸c</v>
          </cell>
          <cell r="G760" t="str">
            <v>%</v>
          </cell>
          <cell r="H760">
            <v>4</v>
          </cell>
          <cell r="I760">
            <v>513427.4622104761</v>
          </cell>
          <cell r="J760">
            <v>20537.098488419044</v>
          </cell>
          <cell r="K760">
            <v>20537.098488419044</v>
          </cell>
        </row>
        <row r="761">
          <cell r="B761" t="str">
            <v/>
          </cell>
          <cell r="C761" t="str">
            <v/>
          </cell>
          <cell r="F761" t="str">
            <v>b. Nh©n c«ng</v>
          </cell>
          <cell r="J761">
            <v>40910.799999999996</v>
          </cell>
        </row>
        <row r="762">
          <cell r="B762" t="str">
            <v/>
          </cell>
          <cell r="C762" t="str">
            <v/>
          </cell>
          <cell r="E762">
            <v>3.5</v>
          </cell>
          <cell r="F762" t="str">
            <v>Nh©n c«ng bËc 3,5/7</v>
          </cell>
          <cell r="G762" t="str">
            <v>C«ng </v>
          </cell>
          <cell r="H762">
            <v>2.8</v>
          </cell>
          <cell r="I762">
            <v>14611</v>
          </cell>
          <cell r="J762">
            <v>40910.799999999996</v>
          </cell>
          <cell r="L762">
            <v>40910.799999999996</v>
          </cell>
        </row>
        <row r="763">
          <cell r="B763" t="str">
            <v/>
          </cell>
          <cell r="C763" t="str">
            <v/>
          </cell>
          <cell r="F763" t="str">
            <v>c. M¸y thi c«ng</v>
          </cell>
          <cell r="J763">
            <v>12642.59325</v>
          </cell>
        </row>
        <row r="764">
          <cell r="B764" t="str">
            <v/>
          </cell>
          <cell r="C764" t="str">
            <v/>
          </cell>
          <cell r="E764" t="str">
            <v>250l</v>
          </cell>
          <cell r="F764" t="str">
            <v>M¸y trén 250l</v>
          </cell>
          <cell r="G764" t="str">
            <v>Ca</v>
          </cell>
          <cell r="H764">
            <v>0.095</v>
          </cell>
          <cell r="I764">
            <v>96272</v>
          </cell>
          <cell r="J764">
            <v>9145.84</v>
          </cell>
          <cell r="M764">
            <v>9145.84</v>
          </cell>
        </row>
        <row r="765">
          <cell r="B765" t="str">
            <v/>
          </cell>
          <cell r="C765" t="str">
            <v/>
          </cell>
          <cell r="E765" t="str">
            <v>db1</v>
          </cell>
          <cell r="F765" t="str">
            <v>M¸y ®Çm bµn 1KW</v>
          </cell>
          <cell r="G765" t="str">
            <v>Ca</v>
          </cell>
          <cell r="H765">
            <v>0.089</v>
          </cell>
          <cell r="I765">
            <v>32525</v>
          </cell>
          <cell r="J765">
            <v>2894.725</v>
          </cell>
          <cell r="M765">
            <v>2894.725</v>
          </cell>
        </row>
        <row r="766">
          <cell r="B766" t="str">
            <v/>
          </cell>
          <cell r="C766" t="str">
            <v/>
          </cell>
          <cell r="E766" t="str">
            <v>m#</v>
          </cell>
          <cell r="F766" t="str">
            <v>M¸y kh¸c</v>
          </cell>
          <cell r="G766" t="str">
            <v>%</v>
          </cell>
          <cell r="H766">
            <v>5</v>
          </cell>
          <cell r="I766">
            <v>12040.565</v>
          </cell>
          <cell r="J766">
            <v>602.0282500000001</v>
          </cell>
          <cell r="M766">
            <v>602.0282500000001</v>
          </cell>
        </row>
        <row r="767">
          <cell r="B767">
            <v>104</v>
          </cell>
          <cell r="C767">
            <v>1242</v>
          </cell>
          <cell r="D767" t="str">
            <v>IA2511</v>
          </cell>
          <cell r="F767" t="str">
            <v>Cèt thÐp BT t¨ng c­êng d=8mm</v>
          </cell>
          <cell r="G767" t="str">
            <v>TÊn</v>
          </cell>
          <cell r="I767" t="str">
            <v/>
          </cell>
          <cell r="K767">
            <v>4872452.188571428</v>
          </cell>
          <cell r="L767">
            <v>213758.93000000002</v>
          </cell>
          <cell r="M767">
            <v>15915.6</v>
          </cell>
        </row>
        <row r="768">
          <cell r="B768" t="str">
            <v/>
          </cell>
          <cell r="C768" t="str">
            <v/>
          </cell>
          <cell r="F768" t="str">
            <v>a. VËt liÖu</v>
          </cell>
          <cell r="J768">
            <v>4872452.188571428</v>
          </cell>
        </row>
        <row r="769">
          <cell r="B769" t="str">
            <v/>
          </cell>
          <cell r="C769" t="str">
            <v/>
          </cell>
          <cell r="E769" t="str">
            <v>d8</v>
          </cell>
          <cell r="F769" t="str">
            <v>ThÐp trßn d=8mm</v>
          </cell>
          <cell r="G769" t="str">
            <v>kg</v>
          </cell>
          <cell r="H769">
            <v>1005</v>
          </cell>
          <cell r="I769">
            <v>4707.542476190476</v>
          </cell>
          <cell r="J769">
            <v>4731080.188571428</v>
          </cell>
          <cell r="K769">
            <v>4731080.188571428</v>
          </cell>
        </row>
        <row r="770">
          <cell r="B770" t="str">
            <v/>
          </cell>
          <cell r="C770" t="str">
            <v/>
          </cell>
          <cell r="E770" t="str">
            <v>d</v>
          </cell>
          <cell r="F770" t="str">
            <v>D©y thÐp </v>
          </cell>
          <cell r="G770" t="str">
            <v>kg</v>
          </cell>
          <cell r="H770">
            <v>21.42</v>
          </cell>
          <cell r="I770">
            <v>6600</v>
          </cell>
          <cell r="J770">
            <v>141372</v>
          </cell>
          <cell r="K770">
            <v>141372</v>
          </cell>
        </row>
        <row r="771">
          <cell r="B771" t="str">
            <v/>
          </cell>
          <cell r="C771" t="str">
            <v/>
          </cell>
          <cell r="F771" t="str">
            <v>b. Nh©n c«ng</v>
          </cell>
          <cell r="J771">
            <v>213758.93000000002</v>
          </cell>
        </row>
        <row r="772">
          <cell r="B772" t="str">
            <v/>
          </cell>
          <cell r="C772" t="str">
            <v/>
          </cell>
          <cell r="E772">
            <v>3.5</v>
          </cell>
          <cell r="F772" t="str">
            <v>Nh©n c«ng bËc 3,5/7</v>
          </cell>
          <cell r="G772" t="str">
            <v>C«ng </v>
          </cell>
          <cell r="H772">
            <v>14.63</v>
          </cell>
          <cell r="I772">
            <v>14611</v>
          </cell>
          <cell r="J772">
            <v>213758.93000000002</v>
          </cell>
          <cell r="L772">
            <v>213758.93000000002</v>
          </cell>
        </row>
        <row r="773">
          <cell r="B773" t="str">
            <v/>
          </cell>
          <cell r="C773" t="str">
            <v/>
          </cell>
          <cell r="F773" t="str">
            <v>c. M¸y thi c«ng</v>
          </cell>
          <cell r="J773">
            <v>15915.6</v>
          </cell>
        </row>
        <row r="774">
          <cell r="B774" t="str">
            <v/>
          </cell>
          <cell r="C774" t="str">
            <v/>
          </cell>
          <cell r="E774" t="str">
            <v>cu</v>
          </cell>
          <cell r="F774" t="str">
            <v>M¸y c¾t uèn cèt thÐp</v>
          </cell>
          <cell r="G774" t="str">
            <v>Ca</v>
          </cell>
          <cell r="H774">
            <v>0.4</v>
          </cell>
          <cell r="I774">
            <v>39789</v>
          </cell>
          <cell r="J774">
            <v>15915.6</v>
          </cell>
          <cell r="M774">
            <v>15915.6</v>
          </cell>
        </row>
        <row r="775">
          <cell r="B775">
            <v>105</v>
          </cell>
          <cell r="C775">
            <v>1242</v>
          </cell>
          <cell r="D775" t="str">
            <v>IA2511</v>
          </cell>
          <cell r="F775" t="str">
            <v>Cèt thÐp BT t¨ng c­êng d=10mm</v>
          </cell>
          <cell r="G775" t="str">
            <v>TÊn</v>
          </cell>
          <cell r="I775" t="str">
            <v/>
          </cell>
          <cell r="K775">
            <v>4585309.331428572</v>
          </cell>
          <cell r="L775">
            <v>213758.93000000002</v>
          </cell>
          <cell r="M775">
            <v>15915.6</v>
          </cell>
        </row>
        <row r="776">
          <cell r="B776" t="str">
            <v/>
          </cell>
          <cell r="C776" t="str">
            <v/>
          </cell>
          <cell r="F776" t="str">
            <v>a. VËt liÖu</v>
          </cell>
          <cell r="J776">
            <v>4585309.331428572</v>
          </cell>
        </row>
        <row r="777">
          <cell r="B777" t="str">
            <v/>
          </cell>
          <cell r="C777" t="str">
            <v/>
          </cell>
          <cell r="E777" t="str">
            <v>d10</v>
          </cell>
          <cell r="F777" t="str">
            <v>ThÐp trßn d=10mm</v>
          </cell>
          <cell r="G777" t="str">
            <v>kg</v>
          </cell>
          <cell r="H777">
            <v>1005</v>
          </cell>
          <cell r="I777">
            <v>4421.828190476191</v>
          </cell>
          <cell r="J777">
            <v>4443937.331428572</v>
          </cell>
          <cell r="K777">
            <v>4443937.331428572</v>
          </cell>
        </row>
        <row r="778">
          <cell r="B778" t="str">
            <v/>
          </cell>
          <cell r="C778" t="str">
            <v/>
          </cell>
          <cell r="E778" t="str">
            <v>d</v>
          </cell>
          <cell r="F778" t="str">
            <v>D©y thÐp </v>
          </cell>
          <cell r="G778" t="str">
            <v>kg</v>
          </cell>
          <cell r="H778">
            <v>21.42</v>
          </cell>
          <cell r="I778">
            <v>6600</v>
          </cell>
          <cell r="J778">
            <v>141372</v>
          </cell>
          <cell r="K778">
            <v>141372</v>
          </cell>
        </row>
        <row r="779">
          <cell r="B779" t="str">
            <v/>
          </cell>
          <cell r="C779" t="str">
            <v/>
          </cell>
          <cell r="F779" t="str">
            <v>b. Nh©n c«ng</v>
          </cell>
          <cell r="J779">
            <v>213758.93000000002</v>
          </cell>
        </row>
        <row r="780">
          <cell r="B780" t="str">
            <v/>
          </cell>
          <cell r="C780" t="str">
            <v/>
          </cell>
          <cell r="E780">
            <v>3.5</v>
          </cell>
          <cell r="F780" t="str">
            <v>Nh©n c«ng bËc 3,5/7</v>
          </cell>
          <cell r="G780" t="str">
            <v>C«ng </v>
          </cell>
          <cell r="H780">
            <v>14.63</v>
          </cell>
          <cell r="I780">
            <v>14611</v>
          </cell>
          <cell r="J780">
            <v>213758.93000000002</v>
          </cell>
          <cell r="L780">
            <v>213758.93000000002</v>
          </cell>
        </row>
        <row r="781">
          <cell r="B781" t="str">
            <v/>
          </cell>
          <cell r="C781" t="str">
            <v/>
          </cell>
          <cell r="F781" t="str">
            <v>c. M¸y thi c«ng</v>
          </cell>
          <cell r="J781">
            <v>15915.6</v>
          </cell>
        </row>
        <row r="782">
          <cell r="B782" t="str">
            <v/>
          </cell>
          <cell r="C782" t="str">
            <v/>
          </cell>
          <cell r="E782" t="str">
            <v>cu</v>
          </cell>
          <cell r="F782" t="str">
            <v>M¸y c¾t uèn cèt thÐp</v>
          </cell>
          <cell r="G782" t="str">
            <v>Ca</v>
          </cell>
          <cell r="H782">
            <v>0.4</v>
          </cell>
          <cell r="I782">
            <v>39789</v>
          </cell>
          <cell r="J782">
            <v>15915.6</v>
          </cell>
          <cell r="M782">
            <v>15915.6</v>
          </cell>
        </row>
        <row r="783">
          <cell r="B783">
            <v>106</v>
          </cell>
          <cell r="C783">
            <v>1242</v>
          </cell>
          <cell r="D783" t="str">
            <v>LA.3130vd</v>
          </cell>
          <cell r="F783" t="str">
            <v>CÈu dÇm vµo vÞ trÝ di chuyÓn</v>
          </cell>
          <cell r="G783" t="str">
            <v>DÇm</v>
          </cell>
          <cell r="I783" t="str">
            <v/>
          </cell>
          <cell r="K783">
            <v>0</v>
          </cell>
          <cell r="L783">
            <v>15957.76</v>
          </cell>
          <cell r="M783">
            <v>107045.25</v>
          </cell>
        </row>
        <row r="784">
          <cell r="B784" t="str">
            <v/>
          </cell>
          <cell r="C784" t="str">
            <v/>
          </cell>
          <cell r="F784" t="str">
            <v>b. Nh©n c«ng</v>
          </cell>
          <cell r="J784">
            <v>15957.76</v>
          </cell>
        </row>
        <row r="785">
          <cell r="B785" t="str">
            <v/>
          </cell>
          <cell r="C785" t="str">
            <v/>
          </cell>
          <cell r="E785" t="str">
            <v>n4</v>
          </cell>
          <cell r="F785" t="str">
            <v>Nh©n c«ng bËc 4,0/7</v>
          </cell>
          <cell r="G785" t="str">
            <v>C«ng </v>
          </cell>
          <cell r="H785">
            <v>1.04</v>
          </cell>
          <cell r="I785">
            <v>15344</v>
          </cell>
          <cell r="J785">
            <v>15957.76</v>
          </cell>
          <cell r="L785">
            <v>15957.76</v>
          </cell>
        </row>
        <row r="786">
          <cell r="B786" t="str">
            <v/>
          </cell>
          <cell r="C786" t="str">
            <v/>
          </cell>
          <cell r="F786" t="str">
            <v>c. M¸y thi c«ng</v>
          </cell>
          <cell r="J786">
            <v>107045.25</v>
          </cell>
        </row>
        <row r="787">
          <cell r="B787" t="str">
            <v/>
          </cell>
          <cell r="C787" t="str">
            <v/>
          </cell>
          <cell r="E787" t="str">
            <v>c16t</v>
          </cell>
          <cell r="F787" t="str">
            <v>CÈu 16T</v>
          </cell>
          <cell r="G787" t="str">
            <v>Ca</v>
          </cell>
          <cell r="H787">
            <v>0.13</v>
          </cell>
          <cell r="I787">
            <v>823425</v>
          </cell>
          <cell r="J787">
            <v>107045.25</v>
          </cell>
          <cell r="M787">
            <v>107045.25</v>
          </cell>
        </row>
        <row r="788">
          <cell r="B788">
            <v>107</v>
          </cell>
          <cell r="C788">
            <v>1242</v>
          </cell>
          <cell r="D788" t="str">
            <v>HG7410</v>
          </cell>
          <cell r="F788" t="str">
            <v>DÇm BTCT M300 (dÇm T)</v>
          </cell>
          <cell r="G788" t="str">
            <v>m3</v>
          </cell>
          <cell r="I788" t="str">
            <v/>
          </cell>
          <cell r="K788">
            <v>527564.85933538</v>
          </cell>
          <cell r="L788">
            <v>64444.8</v>
          </cell>
          <cell r="M788">
            <v>30637.2535</v>
          </cell>
        </row>
        <row r="789">
          <cell r="B789" t="str">
            <v/>
          </cell>
          <cell r="C789" t="str">
            <v/>
          </cell>
          <cell r="F789" t="str">
            <v>a. VËt liÖu</v>
          </cell>
          <cell r="J789">
            <v>527564.85933538</v>
          </cell>
        </row>
        <row r="790">
          <cell r="B790" t="str">
            <v/>
          </cell>
          <cell r="C790" t="str">
            <v>m3</v>
          </cell>
          <cell r="E790" t="str">
            <v>vu</v>
          </cell>
          <cell r="F790" t="str">
            <v>V÷a BT M300 ®¸ 1x2 ®é sôt 2-4</v>
          </cell>
          <cell r="G790" t="str">
            <v>m3</v>
          </cell>
          <cell r="H790">
            <v>1.015</v>
          </cell>
          <cell r="I790">
            <v>517182.42220952385</v>
          </cell>
          <cell r="J790">
            <v>524940.1585426667</v>
          </cell>
          <cell r="K790">
            <v>524940.1585426667</v>
          </cell>
        </row>
        <row r="791">
          <cell r="B791" t="str">
            <v/>
          </cell>
          <cell r="C791" t="str">
            <v/>
          </cell>
          <cell r="E791" t="str">
            <v>#</v>
          </cell>
          <cell r="F791" t="str">
            <v>VËt liÖu kh¸c</v>
          </cell>
          <cell r="G791" t="str">
            <v>%</v>
          </cell>
          <cell r="H791">
            <v>0.5</v>
          </cell>
          <cell r="I791">
            <v>524940.1585426667</v>
          </cell>
          <cell r="J791">
            <v>2624.7007927133336</v>
          </cell>
          <cell r="K791">
            <v>2624.7007927133336</v>
          </cell>
        </row>
        <row r="792">
          <cell r="B792" t="str">
            <v/>
          </cell>
          <cell r="C792" t="str">
            <v/>
          </cell>
          <cell r="F792" t="str">
            <v>b. Nh©n c«ng</v>
          </cell>
          <cell r="J792">
            <v>64444.8</v>
          </cell>
        </row>
        <row r="793">
          <cell r="B793" t="str">
            <v/>
          </cell>
          <cell r="C793" t="str">
            <v/>
          </cell>
          <cell r="E793" t="str">
            <v>n4</v>
          </cell>
          <cell r="F793" t="str">
            <v>Nh©n c«ng bËc 4,0/7</v>
          </cell>
          <cell r="G793" t="str">
            <v>C«ng </v>
          </cell>
          <cell r="H793">
            <v>4.2</v>
          </cell>
          <cell r="I793">
            <v>15344</v>
          </cell>
          <cell r="J793">
            <v>64444.8</v>
          </cell>
          <cell r="L793">
            <v>64444.8</v>
          </cell>
        </row>
        <row r="794">
          <cell r="B794" t="str">
            <v/>
          </cell>
          <cell r="C794" t="str">
            <v/>
          </cell>
          <cell r="F794" t="str">
            <v>c. M¸y thi c«ng</v>
          </cell>
          <cell r="J794">
            <v>30637.2535</v>
          </cell>
        </row>
        <row r="795">
          <cell r="B795" t="str">
            <v/>
          </cell>
          <cell r="C795" t="str">
            <v/>
          </cell>
          <cell r="E795" t="str">
            <v>250l</v>
          </cell>
          <cell r="F795" t="str">
            <v>M¸y trén 250l</v>
          </cell>
          <cell r="G795" t="str">
            <v>Ca</v>
          </cell>
          <cell r="H795">
            <v>0.095</v>
          </cell>
          <cell r="I795">
            <v>96272</v>
          </cell>
          <cell r="J795">
            <v>9145.84</v>
          </cell>
          <cell r="M795">
            <v>9145.84</v>
          </cell>
        </row>
        <row r="796">
          <cell r="B796" t="str">
            <v/>
          </cell>
          <cell r="C796" t="str">
            <v/>
          </cell>
          <cell r="E796" t="str">
            <v>dd</v>
          </cell>
          <cell r="F796" t="str">
            <v>M¸y ®Çm dïi 1,5KW</v>
          </cell>
          <cell r="G796" t="str">
            <v>Ca</v>
          </cell>
          <cell r="H796">
            <v>0.25</v>
          </cell>
          <cell r="I796">
            <v>37456</v>
          </cell>
          <cell r="J796">
            <v>9364</v>
          </cell>
          <cell r="M796">
            <v>9364</v>
          </cell>
        </row>
        <row r="797">
          <cell r="B797" t="str">
            <v/>
          </cell>
          <cell r="C797" t="str">
            <v/>
          </cell>
          <cell r="E797" t="str">
            <v>db1</v>
          </cell>
          <cell r="F797" t="str">
            <v>M¸y ®Çm bµn 1KW</v>
          </cell>
          <cell r="G797" t="str">
            <v>Ca</v>
          </cell>
          <cell r="H797">
            <v>0.25</v>
          </cell>
          <cell r="I797">
            <v>32525</v>
          </cell>
          <cell r="J797">
            <v>8131.25</v>
          </cell>
          <cell r="M797">
            <v>8131.25</v>
          </cell>
        </row>
        <row r="798">
          <cell r="B798" t="str">
            <v/>
          </cell>
          <cell r="C798" t="str">
            <v/>
          </cell>
          <cell r="E798" t="str">
            <v>m#</v>
          </cell>
          <cell r="F798" t="str">
            <v>M¸y kh¸c</v>
          </cell>
          <cell r="G798" t="str">
            <v>%</v>
          </cell>
          <cell r="H798">
            <v>15</v>
          </cell>
          <cell r="I798">
            <v>26641.09</v>
          </cell>
          <cell r="J798">
            <v>3996.1634999999997</v>
          </cell>
          <cell r="M798">
            <v>3996.1634999999997</v>
          </cell>
        </row>
        <row r="799">
          <cell r="B799">
            <v>108</v>
          </cell>
          <cell r="C799">
            <v>1242</v>
          </cell>
          <cell r="D799" t="str">
            <v>KQ5320</v>
          </cell>
          <cell r="F799" t="str">
            <v>V¸n khu«n thÐp ®óc dÇm T</v>
          </cell>
          <cell r="G799" t="str">
            <v>100m2</v>
          </cell>
          <cell r="I799" t="str">
            <v/>
          </cell>
          <cell r="K799">
            <v>3363784.3623885713</v>
          </cell>
          <cell r="L799">
            <v>2875380</v>
          </cell>
          <cell r="M799">
            <v>1135055.7225</v>
          </cell>
        </row>
        <row r="800">
          <cell r="B800" t="str">
            <v/>
          </cell>
          <cell r="C800" t="str">
            <v/>
          </cell>
          <cell r="F800" t="str">
            <v>a. VËt liÖu</v>
          </cell>
          <cell r="J800">
            <v>3363784.3623885713</v>
          </cell>
        </row>
        <row r="801">
          <cell r="B801" t="str">
            <v/>
          </cell>
          <cell r="C801" t="str">
            <v/>
          </cell>
          <cell r="E801" t="str">
            <v>t</v>
          </cell>
          <cell r="F801" t="str">
            <v>ThÐp b¶n</v>
          </cell>
          <cell r="G801" t="str">
            <v>kg</v>
          </cell>
          <cell r="H801">
            <v>360</v>
          </cell>
          <cell r="I801">
            <v>4612.304380952381</v>
          </cell>
          <cell r="J801">
            <v>1660429.577142857</v>
          </cell>
          <cell r="K801">
            <v>1660429.577142857</v>
          </cell>
        </row>
        <row r="802">
          <cell r="B802" t="str">
            <v/>
          </cell>
          <cell r="C802" t="str">
            <v/>
          </cell>
          <cell r="E802" t="str">
            <v>th</v>
          </cell>
          <cell r="F802" t="str">
            <v>ThÐp h×nh</v>
          </cell>
          <cell r="G802" t="str">
            <v>kg</v>
          </cell>
          <cell r="H802">
            <v>156</v>
          </cell>
          <cell r="I802">
            <v>4612.304380952381</v>
          </cell>
          <cell r="J802">
            <v>719519.4834285714</v>
          </cell>
          <cell r="K802">
            <v>719519.4834285714</v>
          </cell>
        </row>
        <row r="803">
          <cell r="B803" t="str">
            <v/>
          </cell>
          <cell r="C803" t="str">
            <v/>
          </cell>
          <cell r="E803" t="str">
            <v>q</v>
          </cell>
          <cell r="F803" t="str">
            <v>Que hµn</v>
          </cell>
          <cell r="G803" t="str">
            <v>kg</v>
          </cell>
          <cell r="H803">
            <v>16.5</v>
          </cell>
          <cell r="I803">
            <v>11000</v>
          </cell>
          <cell r="J803">
            <v>181500</v>
          </cell>
          <cell r="K803">
            <v>181500</v>
          </cell>
        </row>
        <row r="804">
          <cell r="B804" t="str">
            <v/>
          </cell>
          <cell r="C804" t="str">
            <v/>
          </cell>
          <cell r="E804" t="str">
            <v>«</v>
          </cell>
          <cell r="F804" t="str">
            <v>«xy</v>
          </cell>
          <cell r="G804" t="str">
            <v>chai</v>
          </cell>
          <cell r="H804">
            <v>1.8</v>
          </cell>
          <cell r="I804">
            <v>55650</v>
          </cell>
          <cell r="J804">
            <v>100170</v>
          </cell>
          <cell r="K804">
            <v>100170</v>
          </cell>
        </row>
        <row r="805">
          <cell r="B805" t="str">
            <v/>
          </cell>
          <cell r="C805" t="str">
            <v/>
          </cell>
          <cell r="E805" t="str">
            <v>®</v>
          </cell>
          <cell r="F805" t="str">
            <v>§Êt ®Ìn</v>
          </cell>
          <cell r="G805" t="str">
            <v>kg</v>
          </cell>
          <cell r="H805">
            <v>7.7</v>
          </cell>
          <cell r="I805">
            <v>9030</v>
          </cell>
          <cell r="J805">
            <v>69531</v>
          </cell>
          <cell r="K805">
            <v>69531</v>
          </cell>
        </row>
        <row r="806">
          <cell r="B806" t="str">
            <v/>
          </cell>
          <cell r="C806" t="str">
            <v/>
          </cell>
          <cell r="E806" t="str">
            <v>td</v>
          </cell>
          <cell r="F806" t="str">
            <v>T¨ng ®¬</v>
          </cell>
          <cell r="G806" t="str">
            <v>C¸i</v>
          </cell>
          <cell r="H806">
            <v>3.2</v>
          </cell>
          <cell r="I806">
            <v>10500</v>
          </cell>
          <cell r="J806">
            <v>33600</v>
          </cell>
          <cell r="K806">
            <v>33600</v>
          </cell>
        </row>
        <row r="807">
          <cell r="B807" t="str">
            <v/>
          </cell>
          <cell r="C807" t="str">
            <v/>
          </cell>
          <cell r="E807" t="str">
            <v>dau</v>
          </cell>
          <cell r="F807" t="str">
            <v>DÇu b«i tr¬n</v>
          </cell>
          <cell r="G807" t="str">
            <v>kg</v>
          </cell>
          <cell r="H807">
            <v>52</v>
          </cell>
          <cell r="I807">
            <v>2625</v>
          </cell>
          <cell r="J807">
            <v>136500</v>
          </cell>
          <cell r="K807">
            <v>136500</v>
          </cell>
        </row>
        <row r="808">
          <cell r="B808" t="str">
            <v/>
          </cell>
          <cell r="C808" t="str">
            <v/>
          </cell>
          <cell r="E808" t="str">
            <v>m28</v>
          </cell>
          <cell r="F808" t="str">
            <v>Bul«ng M28x105</v>
          </cell>
          <cell r="G808" t="str">
            <v>C¸i</v>
          </cell>
          <cell r="H808">
            <v>62</v>
          </cell>
          <cell r="I808">
            <v>5880</v>
          </cell>
          <cell r="J808">
            <v>364560</v>
          </cell>
          <cell r="K808">
            <v>364560</v>
          </cell>
        </row>
        <row r="809">
          <cell r="B809" t="str">
            <v/>
          </cell>
          <cell r="C809" t="str">
            <v/>
          </cell>
          <cell r="E809" t="str">
            <v>#</v>
          </cell>
          <cell r="F809" t="str">
            <v>VËt liÖu kh¸c</v>
          </cell>
          <cell r="G809" t="str">
            <v>%</v>
          </cell>
          <cell r="H809">
            <v>3</v>
          </cell>
          <cell r="I809">
            <v>3265810.0605714284</v>
          </cell>
          <cell r="J809">
            <v>97974.30181714286</v>
          </cell>
          <cell r="K809">
            <v>97974.30181714286</v>
          </cell>
        </row>
        <row r="810">
          <cell r="B810" t="str">
            <v/>
          </cell>
          <cell r="C810" t="str">
            <v/>
          </cell>
          <cell r="F810" t="str">
            <v>b. Nh©n c«ng</v>
          </cell>
          <cell r="J810">
            <v>2875380</v>
          </cell>
        </row>
        <row r="811">
          <cell r="B811" t="str">
            <v/>
          </cell>
          <cell r="C811" t="str">
            <v/>
          </cell>
          <cell r="E811">
            <v>4.5</v>
          </cell>
          <cell r="F811" t="str">
            <v>Nh©n c«ng bËc 4,5/7</v>
          </cell>
          <cell r="G811" t="str">
            <v>C«ng </v>
          </cell>
          <cell r="H811">
            <v>170</v>
          </cell>
          <cell r="I811">
            <v>16914</v>
          </cell>
          <cell r="J811">
            <v>2875380</v>
          </cell>
          <cell r="L811">
            <v>2875380</v>
          </cell>
        </row>
        <row r="812">
          <cell r="B812" t="str">
            <v/>
          </cell>
          <cell r="C812" t="str">
            <v/>
          </cell>
          <cell r="F812" t="str">
            <v>c. M¸y thi c«ng</v>
          </cell>
          <cell r="J812">
            <v>1135055.7225</v>
          </cell>
        </row>
        <row r="813">
          <cell r="B813" t="str">
            <v/>
          </cell>
          <cell r="C813" t="str">
            <v/>
          </cell>
          <cell r="E813" t="str">
            <v>h23</v>
          </cell>
          <cell r="F813" t="str">
            <v>M¸y hµn 23KW</v>
          </cell>
          <cell r="G813" t="str">
            <v>Ca</v>
          </cell>
          <cell r="H813">
            <v>4.5</v>
          </cell>
          <cell r="I813">
            <v>77338</v>
          </cell>
          <cell r="J813">
            <v>348021</v>
          </cell>
          <cell r="M813">
            <v>348021</v>
          </cell>
        </row>
        <row r="814">
          <cell r="B814" t="str">
            <v/>
          </cell>
          <cell r="C814" t="str">
            <v/>
          </cell>
          <cell r="E814" t="str">
            <v>cth</v>
          </cell>
          <cell r="F814" t="str">
            <v>M¸y c¾t thÐp</v>
          </cell>
          <cell r="G814" t="str">
            <v>Ca</v>
          </cell>
          <cell r="H814">
            <v>0.25</v>
          </cell>
          <cell r="I814">
            <v>164322</v>
          </cell>
          <cell r="J814">
            <v>41080.5</v>
          </cell>
          <cell r="M814">
            <v>41080.5</v>
          </cell>
        </row>
        <row r="815">
          <cell r="B815" t="str">
            <v/>
          </cell>
          <cell r="C815" t="str">
            <v/>
          </cell>
          <cell r="E815" t="str">
            <v>toi5</v>
          </cell>
          <cell r="F815" t="str">
            <v>Têi ®iÖn 5T</v>
          </cell>
          <cell r="G815" t="str">
            <v>Ca</v>
          </cell>
          <cell r="H815">
            <v>1</v>
          </cell>
          <cell r="I815">
            <v>70440</v>
          </cell>
          <cell r="J815">
            <v>70440</v>
          </cell>
          <cell r="M815">
            <v>70440</v>
          </cell>
        </row>
        <row r="816">
          <cell r="B816" t="str">
            <v/>
          </cell>
          <cell r="C816" t="str">
            <v/>
          </cell>
          <cell r="E816" t="str">
            <v>c16t</v>
          </cell>
          <cell r="F816" t="str">
            <v>CÈu 16T</v>
          </cell>
          <cell r="G816" t="str">
            <v>Ca</v>
          </cell>
          <cell r="H816">
            <v>0.8</v>
          </cell>
          <cell r="I816">
            <v>823425</v>
          </cell>
          <cell r="J816">
            <v>658740</v>
          </cell>
          <cell r="M816">
            <v>658740</v>
          </cell>
        </row>
        <row r="817">
          <cell r="B817" t="str">
            <v/>
          </cell>
          <cell r="C817" t="str">
            <v/>
          </cell>
          <cell r="E817" t="str">
            <v>m#</v>
          </cell>
          <cell r="F817" t="str">
            <v>M¸y kh¸c</v>
          </cell>
          <cell r="G817" t="str">
            <v>%</v>
          </cell>
          <cell r="H817">
            <v>1.5</v>
          </cell>
          <cell r="I817">
            <v>1118281.5</v>
          </cell>
          <cell r="J817">
            <v>16774.2225</v>
          </cell>
          <cell r="M817">
            <v>16774.2225</v>
          </cell>
        </row>
        <row r="818">
          <cell r="B818">
            <v>109</v>
          </cell>
          <cell r="C818">
            <v>1242</v>
          </cell>
          <cell r="D818" t="str">
            <v>HG7430</v>
          </cell>
          <cell r="F818" t="str">
            <v>DÇm BTCT M300 (dÇm b¶n)</v>
          </cell>
          <cell r="G818" t="str">
            <v>m3</v>
          </cell>
          <cell r="I818" t="str">
            <v/>
          </cell>
          <cell r="K818">
            <v>527564.85933538</v>
          </cell>
          <cell r="L818">
            <v>78254.4</v>
          </cell>
          <cell r="M818">
            <v>35819.418</v>
          </cell>
        </row>
        <row r="819">
          <cell r="B819" t="str">
            <v/>
          </cell>
          <cell r="C819" t="str">
            <v/>
          </cell>
          <cell r="F819" t="str">
            <v>a. VËt liÖu</v>
          </cell>
          <cell r="J819">
            <v>527564.85933538</v>
          </cell>
        </row>
        <row r="820">
          <cell r="B820" t="str">
            <v/>
          </cell>
          <cell r="C820" t="str">
            <v>m3</v>
          </cell>
          <cell r="E820" t="str">
            <v>vu</v>
          </cell>
          <cell r="F820" t="str">
            <v>V÷a BT M300 ®¸ 1x2 ®é sôt 2-4</v>
          </cell>
          <cell r="G820" t="str">
            <v>m3</v>
          </cell>
          <cell r="H820">
            <v>1.015</v>
          </cell>
          <cell r="I820">
            <v>517182.42220952385</v>
          </cell>
          <cell r="J820">
            <v>524940.1585426667</v>
          </cell>
          <cell r="K820">
            <v>524940.1585426667</v>
          </cell>
        </row>
        <row r="821">
          <cell r="B821" t="str">
            <v/>
          </cell>
          <cell r="C821" t="str">
            <v/>
          </cell>
          <cell r="E821" t="str">
            <v>#</v>
          </cell>
          <cell r="F821" t="str">
            <v>VËt liÖu kh¸c</v>
          </cell>
          <cell r="G821" t="str">
            <v>%</v>
          </cell>
          <cell r="H821">
            <v>0.5</v>
          </cell>
          <cell r="I821">
            <v>524940.1585426667</v>
          </cell>
          <cell r="J821">
            <v>2624.7007927133336</v>
          </cell>
          <cell r="K821">
            <v>2624.7007927133336</v>
          </cell>
        </row>
        <row r="822">
          <cell r="B822" t="str">
            <v/>
          </cell>
          <cell r="C822" t="str">
            <v/>
          </cell>
          <cell r="F822" t="str">
            <v>b. Nh©n c«ng</v>
          </cell>
          <cell r="J822">
            <v>78254.4</v>
          </cell>
        </row>
        <row r="823">
          <cell r="B823" t="str">
            <v/>
          </cell>
          <cell r="C823" t="str">
            <v/>
          </cell>
          <cell r="E823" t="str">
            <v>n4</v>
          </cell>
          <cell r="F823" t="str">
            <v>Nh©n c«ng bËc 4,0/7</v>
          </cell>
          <cell r="G823" t="str">
            <v>C«ng </v>
          </cell>
          <cell r="H823">
            <v>5.1</v>
          </cell>
          <cell r="I823">
            <v>15344</v>
          </cell>
          <cell r="J823">
            <v>78254.4</v>
          </cell>
          <cell r="L823">
            <v>78254.4</v>
          </cell>
        </row>
        <row r="824">
          <cell r="B824" t="str">
            <v/>
          </cell>
          <cell r="C824" t="str">
            <v/>
          </cell>
          <cell r="F824" t="str">
            <v>c. M¸y thi c«ng</v>
          </cell>
          <cell r="J824">
            <v>35819.418</v>
          </cell>
        </row>
        <row r="825">
          <cell r="B825" t="str">
            <v/>
          </cell>
          <cell r="C825" t="str">
            <v/>
          </cell>
          <cell r="E825" t="str">
            <v>250l</v>
          </cell>
          <cell r="F825" t="str">
            <v>M¸y trén 250l</v>
          </cell>
          <cell r="G825" t="str">
            <v>Ca</v>
          </cell>
          <cell r="H825">
            <v>0.12</v>
          </cell>
          <cell r="I825">
            <v>96272</v>
          </cell>
          <cell r="J825">
            <v>11552.64</v>
          </cell>
          <cell r="M825">
            <v>11552.64</v>
          </cell>
        </row>
        <row r="826">
          <cell r="B826" t="str">
            <v/>
          </cell>
          <cell r="C826" t="str">
            <v/>
          </cell>
          <cell r="E826" t="str">
            <v>dd</v>
          </cell>
          <cell r="F826" t="str">
            <v>M¸y ®Çm dïi 1,5KW</v>
          </cell>
          <cell r="G826" t="str">
            <v>Ca</v>
          </cell>
          <cell r="H826">
            <v>0.28</v>
          </cell>
          <cell r="I826">
            <v>37456</v>
          </cell>
          <cell r="J826">
            <v>10487.68</v>
          </cell>
          <cell r="M826">
            <v>10487.68</v>
          </cell>
        </row>
        <row r="827">
          <cell r="B827" t="str">
            <v/>
          </cell>
          <cell r="C827" t="str">
            <v/>
          </cell>
          <cell r="E827" t="str">
            <v>db1</v>
          </cell>
          <cell r="F827" t="str">
            <v>M¸y ®Çm bµn 1KW</v>
          </cell>
          <cell r="G827" t="str">
            <v>Ca</v>
          </cell>
          <cell r="H827">
            <v>0.28</v>
          </cell>
          <cell r="I827">
            <v>32525</v>
          </cell>
          <cell r="J827">
            <v>9107</v>
          </cell>
          <cell r="M827">
            <v>9107</v>
          </cell>
        </row>
        <row r="828">
          <cell r="B828" t="str">
            <v/>
          </cell>
          <cell r="C828" t="str">
            <v/>
          </cell>
          <cell r="E828" t="str">
            <v>m#</v>
          </cell>
          <cell r="F828" t="str">
            <v>M¸y kh¸c</v>
          </cell>
          <cell r="G828" t="str">
            <v>%</v>
          </cell>
          <cell r="H828">
            <v>15</v>
          </cell>
          <cell r="I828">
            <v>31147.32</v>
          </cell>
          <cell r="J828">
            <v>4672.098</v>
          </cell>
          <cell r="M828">
            <v>4672.098</v>
          </cell>
        </row>
        <row r="829">
          <cell r="B829">
            <v>110</v>
          </cell>
          <cell r="C829">
            <v>1242</v>
          </cell>
          <cell r="D829" t="str">
            <v>KQ5310</v>
          </cell>
          <cell r="F829" t="str">
            <v>V¸n khu«n thÐp ®óc dÇm b¶n</v>
          </cell>
          <cell r="G829" t="str">
            <v>100m2</v>
          </cell>
          <cell r="I829" t="str">
            <v/>
          </cell>
          <cell r="K829">
            <v>2818272.4452</v>
          </cell>
          <cell r="L829">
            <v>2300304</v>
          </cell>
          <cell r="M829">
            <v>272824.75200000004</v>
          </cell>
        </row>
        <row r="830">
          <cell r="B830" t="str">
            <v/>
          </cell>
          <cell r="C830" t="str">
            <v/>
          </cell>
          <cell r="F830" t="str">
            <v>a. VËt liÖu</v>
          </cell>
          <cell r="J830">
            <v>2818272.4452</v>
          </cell>
        </row>
        <row r="831">
          <cell r="B831" t="str">
            <v/>
          </cell>
          <cell r="C831" t="str">
            <v/>
          </cell>
          <cell r="E831" t="str">
            <v>t</v>
          </cell>
          <cell r="F831" t="str">
            <v>ThÐp b¶n</v>
          </cell>
          <cell r="G831" t="str">
            <v>kg</v>
          </cell>
          <cell r="H831">
            <v>300</v>
          </cell>
          <cell r="I831">
            <v>4612.304380952381</v>
          </cell>
          <cell r="J831">
            <v>1383691.3142857142</v>
          </cell>
          <cell r="K831">
            <v>1383691.3142857142</v>
          </cell>
        </row>
        <row r="832">
          <cell r="B832" t="str">
            <v/>
          </cell>
          <cell r="C832" t="str">
            <v/>
          </cell>
          <cell r="E832" t="str">
            <v>th</v>
          </cell>
          <cell r="F832" t="str">
            <v>ThÐp h×nh</v>
          </cell>
          <cell r="G832" t="str">
            <v>kg</v>
          </cell>
          <cell r="H832">
            <v>120</v>
          </cell>
          <cell r="I832">
            <v>4612.304380952381</v>
          </cell>
          <cell r="J832">
            <v>553476.5257142857</v>
          </cell>
          <cell r="K832">
            <v>553476.5257142857</v>
          </cell>
        </row>
        <row r="833">
          <cell r="B833" t="str">
            <v/>
          </cell>
          <cell r="C833" t="str">
            <v/>
          </cell>
          <cell r="E833" t="str">
            <v>q</v>
          </cell>
          <cell r="F833" t="str">
            <v>Que hµn</v>
          </cell>
          <cell r="G833" t="str">
            <v>kg</v>
          </cell>
          <cell r="H833">
            <v>13</v>
          </cell>
          <cell r="I833">
            <v>11000</v>
          </cell>
          <cell r="J833">
            <v>143000</v>
          </cell>
          <cell r="K833">
            <v>143000</v>
          </cell>
        </row>
        <row r="834">
          <cell r="B834" t="str">
            <v/>
          </cell>
          <cell r="C834" t="str">
            <v/>
          </cell>
          <cell r="E834" t="str">
            <v>«</v>
          </cell>
          <cell r="F834" t="str">
            <v>«xy</v>
          </cell>
          <cell r="G834" t="str">
            <v>chai</v>
          </cell>
          <cell r="H834">
            <v>2.3</v>
          </cell>
          <cell r="I834">
            <v>55650</v>
          </cell>
          <cell r="J834">
            <v>127994.99999999999</v>
          </cell>
          <cell r="K834">
            <v>127994.99999999999</v>
          </cell>
        </row>
        <row r="835">
          <cell r="B835" t="str">
            <v/>
          </cell>
          <cell r="C835" t="str">
            <v/>
          </cell>
          <cell r="E835" t="str">
            <v>®</v>
          </cell>
          <cell r="F835" t="str">
            <v>§Êt ®Ìn</v>
          </cell>
          <cell r="G835" t="str">
            <v>kg</v>
          </cell>
          <cell r="H835">
            <v>9.8</v>
          </cell>
          <cell r="I835">
            <v>9030</v>
          </cell>
          <cell r="J835">
            <v>88494</v>
          </cell>
          <cell r="K835">
            <v>88494</v>
          </cell>
        </row>
        <row r="836">
          <cell r="B836" t="str">
            <v/>
          </cell>
          <cell r="C836" t="str">
            <v/>
          </cell>
          <cell r="E836" t="str">
            <v>dau</v>
          </cell>
          <cell r="F836" t="str">
            <v>DÇu b«i tr¬n</v>
          </cell>
          <cell r="G836" t="str">
            <v>kg</v>
          </cell>
          <cell r="H836">
            <v>42</v>
          </cell>
          <cell r="I836">
            <v>2625</v>
          </cell>
          <cell r="J836">
            <v>110250</v>
          </cell>
          <cell r="K836">
            <v>110250</v>
          </cell>
        </row>
        <row r="837">
          <cell r="B837" t="str">
            <v/>
          </cell>
          <cell r="C837" t="str">
            <v/>
          </cell>
          <cell r="E837" t="str">
            <v>m28</v>
          </cell>
          <cell r="F837" t="str">
            <v>Bul«ng M28x105</v>
          </cell>
          <cell r="G837" t="str">
            <v>C¸i</v>
          </cell>
          <cell r="H837">
            <v>56</v>
          </cell>
          <cell r="I837">
            <v>5880</v>
          </cell>
          <cell r="J837">
            <v>329280</v>
          </cell>
          <cell r="K837">
            <v>329280</v>
          </cell>
        </row>
        <row r="838">
          <cell r="B838" t="str">
            <v/>
          </cell>
          <cell r="C838" t="str">
            <v/>
          </cell>
          <cell r="E838" t="str">
            <v>#</v>
          </cell>
          <cell r="F838" t="str">
            <v>VËt liÖu kh¸c</v>
          </cell>
          <cell r="G838" t="str">
            <v>%</v>
          </cell>
          <cell r="H838">
            <v>3</v>
          </cell>
          <cell r="I838">
            <v>2736186.84</v>
          </cell>
          <cell r="J838">
            <v>82085.60519999999</v>
          </cell>
          <cell r="K838">
            <v>82085.60519999999</v>
          </cell>
        </row>
        <row r="839">
          <cell r="B839" t="str">
            <v/>
          </cell>
          <cell r="C839" t="str">
            <v/>
          </cell>
          <cell r="F839" t="str">
            <v>b. Nh©n c«ng</v>
          </cell>
          <cell r="J839">
            <v>2300304</v>
          </cell>
        </row>
        <row r="840">
          <cell r="B840" t="str">
            <v/>
          </cell>
          <cell r="C840" t="str">
            <v/>
          </cell>
          <cell r="E840">
            <v>4.5</v>
          </cell>
          <cell r="F840" t="str">
            <v>Nh©n c«ng bËc 4,5/7</v>
          </cell>
          <cell r="G840" t="str">
            <v>C«ng </v>
          </cell>
          <cell r="H840">
            <v>136</v>
          </cell>
          <cell r="I840">
            <v>16914</v>
          </cell>
          <cell r="J840">
            <v>2300304</v>
          </cell>
          <cell r="L840">
            <v>2300304</v>
          </cell>
        </row>
        <row r="841">
          <cell r="B841" t="str">
            <v/>
          </cell>
          <cell r="C841" t="str">
            <v/>
          </cell>
          <cell r="F841" t="str">
            <v>c. M¸y thi c«ng</v>
          </cell>
          <cell r="J841">
            <v>272824.75200000004</v>
          </cell>
        </row>
        <row r="842">
          <cell r="B842" t="str">
            <v/>
          </cell>
          <cell r="C842" t="str">
            <v/>
          </cell>
          <cell r="E842" t="str">
            <v>h23</v>
          </cell>
          <cell r="F842" t="str">
            <v>M¸y hµn 23KW</v>
          </cell>
          <cell r="G842" t="str">
            <v>Ca</v>
          </cell>
          <cell r="H842">
            <v>3</v>
          </cell>
          <cell r="I842">
            <v>77338</v>
          </cell>
          <cell r="J842">
            <v>232014</v>
          </cell>
          <cell r="M842">
            <v>232014</v>
          </cell>
        </row>
        <row r="843">
          <cell r="B843" t="str">
            <v/>
          </cell>
          <cell r="C843" t="str">
            <v/>
          </cell>
          <cell r="E843" t="str">
            <v>cth</v>
          </cell>
          <cell r="F843" t="str">
            <v>M¸y c¾t thÐp</v>
          </cell>
          <cell r="G843" t="str">
            <v>Ca</v>
          </cell>
          <cell r="H843">
            <v>0.2</v>
          </cell>
          <cell r="I843">
            <v>164322</v>
          </cell>
          <cell r="J843">
            <v>32864.4</v>
          </cell>
          <cell r="M843">
            <v>32864.4</v>
          </cell>
        </row>
        <row r="844">
          <cell r="B844" t="str">
            <v/>
          </cell>
          <cell r="C844" t="str">
            <v/>
          </cell>
          <cell r="E844" t="str">
            <v>m#</v>
          </cell>
          <cell r="F844" t="str">
            <v>M¸y kh¸c</v>
          </cell>
          <cell r="G844" t="str">
            <v>%</v>
          </cell>
          <cell r="H844">
            <v>3</v>
          </cell>
          <cell r="I844">
            <v>264878.4</v>
          </cell>
          <cell r="J844">
            <v>7946.352000000001</v>
          </cell>
          <cell r="M844">
            <v>7946.352000000001</v>
          </cell>
        </row>
        <row r="845">
          <cell r="B845">
            <v>111</v>
          </cell>
          <cell r="C845">
            <v>1242</v>
          </cell>
          <cell r="D845" t="str">
            <v>IB5321</v>
          </cell>
          <cell r="F845" t="str">
            <v>G/c«ng CT dÇm d=6mm</v>
          </cell>
          <cell r="G845" t="str">
            <v>TÊn</v>
          </cell>
          <cell r="I845" t="str">
            <v/>
          </cell>
          <cell r="K845">
            <v>4881241.188571428</v>
          </cell>
          <cell r="L845">
            <v>121524.48</v>
          </cell>
          <cell r="M845">
            <v>103094.74</v>
          </cell>
        </row>
        <row r="846">
          <cell r="B846" t="str">
            <v/>
          </cell>
          <cell r="C846" t="str">
            <v/>
          </cell>
          <cell r="F846" t="str">
            <v>a. VËt liÖu</v>
          </cell>
          <cell r="J846">
            <v>4881241.188571428</v>
          </cell>
        </row>
        <row r="847">
          <cell r="B847" t="str">
            <v/>
          </cell>
          <cell r="C847" t="str">
            <v/>
          </cell>
          <cell r="E847" t="str">
            <v>d6</v>
          </cell>
          <cell r="F847" t="str">
            <v>ThÐp trßn d=6mm</v>
          </cell>
          <cell r="G847" t="str">
            <v>kg</v>
          </cell>
          <cell r="H847">
            <v>1005</v>
          </cell>
          <cell r="I847">
            <v>4707.542476190476</v>
          </cell>
          <cell r="J847">
            <v>4731080.188571428</v>
          </cell>
          <cell r="K847">
            <v>4731080.188571428</v>
          </cell>
        </row>
        <row r="848">
          <cell r="B848" t="str">
            <v/>
          </cell>
          <cell r="C848" t="str">
            <v/>
          </cell>
          <cell r="E848" t="str">
            <v>d</v>
          </cell>
          <cell r="F848" t="str">
            <v>D©y thÐp </v>
          </cell>
          <cell r="G848" t="str">
            <v>kg</v>
          </cell>
          <cell r="H848">
            <v>14.28</v>
          </cell>
          <cell r="I848">
            <v>6600</v>
          </cell>
          <cell r="J848">
            <v>94248</v>
          </cell>
          <cell r="K848">
            <v>94248</v>
          </cell>
        </row>
        <row r="849">
          <cell r="B849" t="str">
            <v/>
          </cell>
          <cell r="C849" t="str">
            <v/>
          </cell>
          <cell r="E849" t="str">
            <v>q</v>
          </cell>
          <cell r="F849" t="str">
            <v>Que hµn</v>
          </cell>
          <cell r="G849" t="str">
            <v>kg</v>
          </cell>
          <cell r="H849">
            <v>5.083</v>
          </cell>
          <cell r="I849">
            <v>11000</v>
          </cell>
          <cell r="J849">
            <v>55913</v>
          </cell>
          <cell r="K849">
            <v>55913</v>
          </cell>
        </row>
        <row r="850">
          <cell r="B850" t="str">
            <v/>
          </cell>
          <cell r="C850" t="str">
            <v/>
          </cell>
          <cell r="F850" t="str">
            <v>b. Nh©n c«ng</v>
          </cell>
          <cell r="J850">
            <v>121524.48</v>
          </cell>
        </row>
        <row r="851">
          <cell r="B851" t="str">
            <v/>
          </cell>
          <cell r="C851" t="str">
            <v/>
          </cell>
          <cell r="E851" t="str">
            <v>n4</v>
          </cell>
          <cell r="F851" t="str">
            <v>Nh©n c«ng bËc 4,0/7</v>
          </cell>
          <cell r="G851" t="str">
            <v>C«ng </v>
          </cell>
          <cell r="H851">
            <v>7.92</v>
          </cell>
          <cell r="I851">
            <v>15344</v>
          </cell>
          <cell r="J851">
            <v>121524.48</v>
          </cell>
          <cell r="L851">
            <v>121524.48</v>
          </cell>
        </row>
        <row r="852">
          <cell r="B852" t="str">
            <v/>
          </cell>
          <cell r="C852" t="str">
            <v/>
          </cell>
          <cell r="F852" t="str">
            <v>c. M¸y thi c«ng</v>
          </cell>
          <cell r="J852">
            <v>103094.74</v>
          </cell>
        </row>
        <row r="853">
          <cell r="B853" t="str">
            <v/>
          </cell>
          <cell r="C853" t="str">
            <v/>
          </cell>
          <cell r="E853" t="str">
            <v>h23</v>
          </cell>
          <cell r="F853" t="str">
            <v>M¸y hµn 23KW</v>
          </cell>
          <cell r="G853" t="str">
            <v>Ca</v>
          </cell>
          <cell r="H853">
            <v>1.225</v>
          </cell>
          <cell r="I853">
            <v>77338</v>
          </cell>
          <cell r="J853">
            <v>94739.05</v>
          </cell>
          <cell r="M853">
            <v>94739.05</v>
          </cell>
        </row>
        <row r="854">
          <cell r="B854" t="str">
            <v/>
          </cell>
          <cell r="C854" t="str">
            <v/>
          </cell>
          <cell r="E854" t="str">
            <v>cu</v>
          </cell>
          <cell r="F854" t="str">
            <v>M¸y c¾t uèn cèt thÐp</v>
          </cell>
          <cell r="G854" t="str">
            <v>Ca</v>
          </cell>
          <cell r="H854">
            <v>0.21</v>
          </cell>
          <cell r="I854">
            <v>39789</v>
          </cell>
          <cell r="J854">
            <v>8355.69</v>
          </cell>
          <cell r="M854">
            <v>8355.69</v>
          </cell>
        </row>
        <row r="855">
          <cell r="B855">
            <v>112</v>
          </cell>
          <cell r="C855">
            <v>1242</v>
          </cell>
          <cell r="D855" t="str">
            <v>IB5321</v>
          </cell>
          <cell r="F855" t="str">
            <v>G/c«ng CT dÇm d=8mm</v>
          </cell>
          <cell r="G855" t="str">
            <v>TÊn</v>
          </cell>
          <cell r="I855" t="str">
            <v/>
          </cell>
          <cell r="K855">
            <v>4881241.188571428</v>
          </cell>
          <cell r="L855">
            <v>121524.48</v>
          </cell>
          <cell r="M855">
            <v>103094.74</v>
          </cell>
        </row>
        <row r="856">
          <cell r="B856" t="str">
            <v/>
          </cell>
          <cell r="C856" t="str">
            <v/>
          </cell>
          <cell r="F856" t="str">
            <v>a. VËt liÖu</v>
          </cell>
          <cell r="J856">
            <v>4881241.188571428</v>
          </cell>
        </row>
        <row r="857">
          <cell r="B857" t="str">
            <v/>
          </cell>
          <cell r="C857" t="str">
            <v/>
          </cell>
          <cell r="E857" t="str">
            <v>d8</v>
          </cell>
          <cell r="F857" t="str">
            <v>ThÐp trßn d=8mm</v>
          </cell>
          <cell r="G857" t="str">
            <v>kg</v>
          </cell>
          <cell r="H857">
            <v>1005</v>
          </cell>
          <cell r="I857">
            <v>4707.542476190476</v>
          </cell>
          <cell r="J857">
            <v>4731080.188571428</v>
          </cell>
          <cell r="K857">
            <v>4731080.188571428</v>
          </cell>
        </row>
        <row r="858">
          <cell r="B858" t="str">
            <v/>
          </cell>
          <cell r="C858" t="str">
            <v/>
          </cell>
          <cell r="E858" t="str">
            <v>d</v>
          </cell>
          <cell r="F858" t="str">
            <v>D©y thÐp </v>
          </cell>
          <cell r="G858" t="str">
            <v>kg</v>
          </cell>
          <cell r="H858">
            <v>14.28</v>
          </cell>
          <cell r="I858">
            <v>6600</v>
          </cell>
          <cell r="J858">
            <v>94248</v>
          </cell>
          <cell r="K858">
            <v>94248</v>
          </cell>
        </row>
        <row r="859">
          <cell r="B859" t="str">
            <v/>
          </cell>
          <cell r="C859" t="str">
            <v/>
          </cell>
          <cell r="E859" t="str">
            <v>q</v>
          </cell>
          <cell r="F859" t="str">
            <v>Que hµn</v>
          </cell>
          <cell r="G859" t="str">
            <v>kg</v>
          </cell>
          <cell r="H859">
            <v>5.083</v>
          </cell>
          <cell r="I859">
            <v>11000</v>
          </cell>
          <cell r="J859">
            <v>55913</v>
          </cell>
          <cell r="K859">
            <v>55913</v>
          </cell>
        </row>
        <row r="860">
          <cell r="B860" t="str">
            <v/>
          </cell>
          <cell r="C860" t="str">
            <v/>
          </cell>
          <cell r="F860" t="str">
            <v>b. Nh©n c«ng</v>
          </cell>
          <cell r="J860">
            <v>121524.48</v>
          </cell>
        </row>
        <row r="861">
          <cell r="B861" t="str">
            <v/>
          </cell>
          <cell r="C861" t="str">
            <v/>
          </cell>
          <cell r="E861" t="str">
            <v>n4</v>
          </cell>
          <cell r="F861" t="str">
            <v>Nh©n c«ng bËc 4,0/7</v>
          </cell>
          <cell r="G861" t="str">
            <v>C«ng </v>
          </cell>
          <cell r="H861">
            <v>7.92</v>
          </cell>
          <cell r="I861">
            <v>15344</v>
          </cell>
          <cell r="J861">
            <v>121524.48</v>
          </cell>
          <cell r="L861">
            <v>121524.48</v>
          </cell>
        </row>
        <row r="862">
          <cell r="B862" t="str">
            <v/>
          </cell>
          <cell r="C862" t="str">
            <v/>
          </cell>
          <cell r="F862" t="str">
            <v>c. M¸y thi c«ng</v>
          </cell>
          <cell r="J862">
            <v>103094.74</v>
          </cell>
        </row>
        <row r="863">
          <cell r="B863" t="str">
            <v/>
          </cell>
          <cell r="C863" t="str">
            <v/>
          </cell>
          <cell r="E863" t="str">
            <v>h23</v>
          </cell>
          <cell r="F863" t="str">
            <v>M¸y hµn 23KW</v>
          </cell>
          <cell r="G863" t="str">
            <v>Ca</v>
          </cell>
          <cell r="H863">
            <v>1.225</v>
          </cell>
          <cell r="I863">
            <v>77338</v>
          </cell>
          <cell r="J863">
            <v>94739.05</v>
          </cell>
          <cell r="M863">
            <v>94739.05</v>
          </cell>
        </row>
        <row r="864">
          <cell r="B864" t="str">
            <v/>
          </cell>
          <cell r="C864" t="str">
            <v/>
          </cell>
          <cell r="E864" t="str">
            <v>cu</v>
          </cell>
          <cell r="F864" t="str">
            <v>M¸y c¾t uèn cèt thÐp</v>
          </cell>
          <cell r="G864" t="str">
            <v>Ca</v>
          </cell>
          <cell r="H864">
            <v>0.21</v>
          </cell>
          <cell r="I864">
            <v>39789</v>
          </cell>
          <cell r="J864">
            <v>8355.69</v>
          </cell>
          <cell r="M864">
            <v>8355.69</v>
          </cell>
        </row>
        <row r="865">
          <cell r="B865">
            <v>113</v>
          </cell>
          <cell r="C865">
            <v>1242</v>
          </cell>
          <cell r="D865" t="str">
            <v>IB5321</v>
          </cell>
          <cell r="F865" t="str">
            <v>G/c«ng CT dÇm d=10mm</v>
          </cell>
          <cell r="G865" t="str">
            <v>TÊn</v>
          </cell>
          <cell r="I865" t="str">
            <v/>
          </cell>
          <cell r="K865">
            <v>4594098.331428572</v>
          </cell>
          <cell r="L865">
            <v>121524.48</v>
          </cell>
          <cell r="M865">
            <v>103094.74</v>
          </cell>
        </row>
        <row r="866">
          <cell r="B866" t="str">
            <v/>
          </cell>
          <cell r="C866" t="str">
            <v/>
          </cell>
          <cell r="F866" t="str">
            <v>a. VËt liÖu</v>
          </cell>
          <cell r="J866">
            <v>4594098.331428572</v>
          </cell>
        </row>
        <row r="867">
          <cell r="B867" t="str">
            <v/>
          </cell>
          <cell r="C867" t="str">
            <v/>
          </cell>
          <cell r="E867" t="str">
            <v>d10</v>
          </cell>
          <cell r="F867" t="str">
            <v>ThÐp trßn d=10mm</v>
          </cell>
          <cell r="G867" t="str">
            <v>kg</v>
          </cell>
          <cell r="H867">
            <v>1005</v>
          </cell>
          <cell r="I867">
            <v>4421.828190476191</v>
          </cell>
          <cell r="J867">
            <v>4443937.331428572</v>
          </cell>
          <cell r="K867">
            <v>4443937.331428572</v>
          </cell>
        </row>
        <row r="868">
          <cell r="B868" t="str">
            <v/>
          </cell>
          <cell r="C868" t="str">
            <v/>
          </cell>
          <cell r="E868" t="str">
            <v>d</v>
          </cell>
          <cell r="F868" t="str">
            <v>D©y thÐp </v>
          </cell>
          <cell r="G868" t="str">
            <v>kg</v>
          </cell>
          <cell r="H868">
            <v>14.28</v>
          </cell>
          <cell r="I868">
            <v>6600</v>
          </cell>
          <cell r="J868">
            <v>94248</v>
          </cell>
          <cell r="K868">
            <v>94248</v>
          </cell>
        </row>
        <row r="869">
          <cell r="B869" t="str">
            <v/>
          </cell>
          <cell r="C869" t="str">
            <v/>
          </cell>
          <cell r="E869" t="str">
            <v>q</v>
          </cell>
          <cell r="F869" t="str">
            <v>Que hµn</v>
          </cell>
          <cell r="G869" t="str">
            <v>kg</v>
          </cell>
          <cell r="H869">
            <v>5.083</v>
          </cell>
          <cell r="I869">
            <v>11000</v>
          </cell>
          <cell r="J869">
            <v>55913</v>
          </cell>
          <cell r="K869">
            <v>55913</v>
          </cell>
        </row>
        <row r="870">
          <cell r="B870" t="str">
            <v/>
          </cell>
          <cell r="C870" t="str">
            <v/>
          </cell>
          <cell r="F870" t="str">
            <v>b. Nh©n c«ng</v>
          </cell>
          <cell r="J870">
            <v>121524.48</v>
          </cell>
        </row>
        <row r="871">
          <cell r="B871" t="str">
            <v/>
          </cell>
          <cell r="C871" t="str">
            <v/>
          </cell>
          <cell r="E871" t="str">
            <v>n4</v>
          </cell>
          <cell r="F871" t="str">
            <v>Nh©n c«ng bËc 4,0/7</v>
          </cell>
          <cell r="G871" t="str">
            <v>C«ng </v>
          </cell>
          <cell r="H871">
            <v>7.92</v>
          </cell>
          <cell r="I871">
            <v>15344</v>
          </cell>
          <cell r="J871">
            <v>121524.48</v>
          </cell>
          <cell r="L871">
            <v>121524.48</v>
          </cell>
        </row>
        <row r="872">
          <cell r="B872" t="str">
            <v/>
          </cell>
          <cell r="C872" t="str">
            <v/>
          </cell>
          <cell r="F872" t="str">
            <v>c. M¸y thi c«ng</v>
          </cell>
          <cell r="J872">
            <v>103094.74</v>
          </cell>
        </row>
        <row r="873">
          <cell r="B873" t="str">
            <v/>
          </cell>
          <cell r="C873" t="str">
            <v/>
          </cell>
          <cell r="E873" t="str">
            <v>h23</v>
          </cell>
          <cell r="F873" t="str">
            <v>M¸y hµn 23KW</v>
          </cell>
          <cell r="G873" t="str">
            <v>Ca</v>
          </cell>
          <cell r="H873">
            <v>1.225</v>
          </cell>
          <cell r="I873">
            <v>77338</v>
          </cell>
          <cell r="J873">
            <v>94739.05</v>
          </cell>
          <cell r="M873">
            <v>94739.05</v>
          </cell>
        </row>
        <row r="874">
          <cell r="B874" t="str">
            <v/>
          </cell>
          <cell r="C874" t="str">
            <v/>
          </cell>
          <cell r="E874" t="str">
            <v>cu</v>
          </cell>
          <cell r="F874" t="str">
            <v>M¸y c¾t uèn cèt thÐp</v>
          </cell>
          <cell r="G874" t="str">
            <v>Ca</v>
          </cell>
          <cell r="H874">
            <v>0.21</v>
          </cell>
          <cell r="I874">
            <v>39789</v>
          </cell>
          <cell r="J874">
            <v>8355.69</v>
          </cell>
          <cell r="M874">
            <v>8355.69</v>
          </cell>
        </row>
        <row r="875">
          <cell r="B875">
            <v>114</v>
          </cell>
          <cell r="C875">
            <v>1242</v>
          </cell>
          <cell r="D875" t="str">
            <v>IB5321</v>
          </cell>
          <cell r="F875" t="str">
            <v>G/c«ng CT dÇm d=12mm</v>
          </cell>
          <cell r="G875" t="str">
            <v>TÊn</v>
          </cell>
          <cell r="I875" t="str">
            <v/>
          </cell>
          <cell r="K875">
            <v>4546241.188571429</v>
          </cell>
          <cell r="L875">
            <v>121524.48</v>
          </cell>
          <cell r="M875">
            <v>103094.74</v>
          </cell>
        </row>
        <row r="876">
          <cell r="B876" t="str">
            <v/>
          </cell>
          <cell r="C876" t="str">
            <v/>
          </cell>
          <cell r="F876" t="str">
            <v>a. VËt liÖu</v>
          </cell>
          <cell r="J876">
            <v>4546241.188571429</v>
          </cell>
        </row>
        <row r="877">
          <cell r="B877" t="str">
            <v/>
          </cell>
          <cell r="C877" t="str">
            <v/>
          </cell>
          <cell r="E877" t="str">
            <v>d12</v>
          </cell>
          <cell r="F877" t="str">
            <v>ThÐp trßn d=12mm</v>
          </cell>
          <cell r="G877" t="str">
            <v>kg</v>
          </cell>
          <cell r="H877">
            <v>1005</v>
          </cell>
          <cell r="I877">
            <v>4374.209142857143</v>
          </cell>
          <cell r="J877">
            <v>4396080.188571429</v>
          </cell>
          <cell r="K877">
            <v>4396080.188571429</v>
          </cell>
        </row>
        <row r="878">
          <cell r="B878" t="str">
            <v/>
          </cell>
          <cell r="C878" t="str">
            <v/>
          </cell>
          <cell r="E878" t="str">
            <v>d</v>
          </cell>
          <cell r="F878" t="str">
            <v>D©y thÐp </v>
          </cell>
          <cell r="G878" t="str">
            <v>kg</v>
          </cell>
          <cell r="H878">
            <v>14.28</v>
          </cell>
          <cell r="I878">
            <v>6600</v>
          </cell>
          <cell r="J878">
            <v>94248</v>
          </cell>
          <cell r="K878">
            <v>94248</v>
          </cell>
        </row>
        <row r="879">
          <cell r="B879" t="str">
            <v/>
          </cell>
          <cell r="C879" t="str">
            <v/>
          </cell>
          <cell r="E879" t="str">
            <v>q</v>
          </cell>
          <cell r="F879" t="str">
            <v>Que hµn</v>
          </cell>
          <cell r="G879" t="str">
            <v>kg</v>
          </cell>
          <cell r="H879">
            <v>5.083</v>
          </cell>
          <cell r="I879">
            <v>11000</v>
          </cell>
          <cell r="J879">
            <v>55913</v>
          </cell>
          <cell r="K879">
            <v>55913</v>
          </cell>
        </row>
        <row r="880">
          <cell r="B880" t="str">
            <v/>
          </cell>
          <cell r="C880" t="str">
            <v/>
          </cell>
          <cell r="F880" t="str">
            <v>b. Nh©n c«ng</v>
          </cell>
          <cell r="J880">
            <v>121524.48</v>
          </cell>
        </row>
        <row r="881">
          <cell r="B881" t="str">
            <v/>
          </cell>
          <cell r="C881" t="str">
            <v/>
          </cell>
          <cell r="E881" t="str">
            <v>n4</v>
          </cell>
          <cell r="F881" t="str">
            <v>Nh©n c«ng bËc 4,0/7</v>
          </cell>
          <cell r="G881" t="str">
            <v>C«ng </v>
          </cell>
          <cell r="H881">
            <v>7.92</v>
          </cell>
          <cell r="I881">
            <v>15344</v>
          </cell>
          <cell r="J881">
            <v>121524.48</v>
          </cell>
          <cell r="L881">
            <v>121524.48</v>
          </cell>
        </row>
        <row r="882">
          <cell r="B882" t="str">
            <v/>
          </cell>
          <cell r="C882" t="str">
            <v/>
          </cell>
          <cell r="F882" t="str">
            <v>c. M¸y thi c«ng</v>
          </cell>
          <cell r="J882">
            <v>103094.74</v>
          </cell>
        </row>
        <row r="883">
          <cell r="B883" t="str">
            <v/>
          </cell>
          <cell r="C883" t="str">
            <v/>
          </cell>
          <cell r="E883" t="str">
            <v>h23</v>
          </cell>
          <cell r="F883" t="str">
            <v>M¸y hµn 23KW</v>
          </cell>
          <cell r="G883" t="str">
            <v>Ca</v>
          </cell>
          <cell r="H883">
            <v>1.225</v>
          </cell>
          <cell r="I883">
            <v>77338</v>
          </cell>
          <cell r="J883">
            <v>94739.05</v>
          </cell>
          <cell r="M883">
            <v>94739.05</v>
          </cell>
        </row>
        <row r="884">
          <cell r="B884" t="str">
            <v/>
          </cell>
          <cell r="C884" t="str">
            <v/>
          </cell>
          <cell r="E884" t="str">
            <v>cu</v>
          </cell>
          <cell r="F884" t="str">
            <v>M¸y c¾t uèn cèt thÐp</v>
          </cell>
          <cell r="G884" t="str">
            <v>Ca</v>
          </cell>
          <cell r="H884">
            <v>0.21</v>
          </cell>
          <cell r="I884">
            <v>39789</v>
          </cell>
          <cell r="J884">
            <v>8355.69</v>
          </cell>
          <cell r="M884">
            <v>8355.69</v>
          </cell>
        </row>
        <row r="885">
          <cell r="B885">
            <v>115</v>
          </cell>
          <cell r="C885">
            <v>1242</v>
          </cell>
          <cell r="D885" t="str">
            <v>IB5321</v>
          </cell>
          <cell r="F885" t="str">
            <v>G/c«ng CT dÇm d=14mm</v>
          </cell>
          <cell r="G885" t="str">
            <v>TÊn</v>
          </cell>
          <cell r="I885" t="str">
            <v/>
          </cell>
          <cell r="K885">
            <v>4546241.188571429</v>
          </cell>
          <cell r="L885">
            <v>121524.48</v>
          </cell>
          <cell r="M885">
            <v>103094.74</v>
          </cell>
        </row>
        <row r="886">
          <cell r="B886" t="str">
            <v/>
          </cell>
          <cell r="C886" t="str">
            <v/>
          </cell>
          <cell r="F886" t="str">
            <v>a. VËt liÖu</v>
          </cell>
          <cell r="J886">
            <v>4546241.188571429</v>
          </cell>
        </row>
        <row r="887">
          <cell r="B887" t="str">
            <v/>
          </cell>
          <cell r="C887" t="str">
            <v/>
          </cell>
          <cell r="E887" t="str">
            <v>d14</v>
          </cell>
          <cell r="F887" t="str">
            <v>ThÐp trßn d=14mm</v>
          </cell>
          <cell r="G887" t="str">
            <v>kg</v>
          </cell>
          <cell r="H887">
            <v>1005</v>
          </cell>
          <cell r="I887">
            <v>4374.209142857143</v>
          </cell>
          <cell r="J887">
            <v>4396080.188571429</v>
          </cell>
          <cell r="K887">
            <v>4396080.188571429</v>
          </cell>
        </row>
        <row r="888">
          <cell r="B888" t="str">
            <v/>
          </cell>
          <cell r="C888" t="str">
            <v/>
          </cell>
          <cell r="E888" t="str">
            <v>d</v>
          </cell>
          <cell r="F888" t="str">
            <v>D©y thÐp </v>
          </cell>
          <cell r="G888" t="str">
            <v>kg</v>
          </cell>
          <cell r="H888">
            <v>14.28</v>
          </cell>
          <cell r="I888">
            <v>6600</v>
          </cell>
          <cell r="J888">
            <v>94248</v>
          </cell>
          <cell r="K888">
            <v>94248</v>
          </cell>
        </row>
        <row r="889">
          <cell r="B889" t="str">
            <v/>
          </cell>
          <cell r="C889" t="str">
            <v/>
          </cell>
          <cell r="E889" t="str">
            <v>q</v>
          </cell>
          <cell r="F889" t="str">
            <v>Que hµn</v>
          </cell>
          <cell r="G889" t="str">
            <v>kg</v>
          </cell>
          <cell r="H889">
            <v>5.083</v>
          </cell>
          <cell r="I889">
            <v>11000</v>
          </cell>
          <cell r="J889">
            <v>55913</v>
          </cell>
          <cell r="K889">
            <v>55913</v>
          </cell>
        </row>
        <row r="890">
          <cell r="B890" t="str">
            <v/>
          </cell>
          <cell r="C890" t="str">
            <v/>
          </cell>
          <cell r="F890" t="str">
            <v>b. Nh©n c«ng</v>
          </cell>
          <cell r="J890">
            <v>121524.48</v>
          </cell>
        </row>
        <row r="891">
          <cell r="B891" t="str">
            <v/>
          </cell>
          <cell r="C891" t="str">
            <v/>
          </cell>
          <cell r="E891" t="str">
            <v>n4</v>
          </cell>
          <cell r="F891" t="str">
            <v>Nh©n c«ng bËc 4,0/7</v>
          </cell>
          <cell r="G891" t="str">
            <v>C«ng </v>
          </cell>
          <cell r="H891">
            <v>7.92</v>
          </cell>
          <cell r="I891">
            <v>15344</v>
          </cell>
          <cell r="J891">
            <v>121524.48</v>
          </cell>
          <cell r="L891">
            <v>121524.48</v>
          </cell>
        </row>
        <row r="892">
          <cell r="B892" t="str">
            <v/>
          </cell>
          <cell r="C892" t="str">
            <v/>
          </cell>
          <cell r="F892" t="str">
            <v>c. M¸y thi c«ng</v>
          </cell>
          <cell r="J892">
            <v>103094.74</v>
          </cell>
        </row>
        <row r="893">
          <cell r="B893" t="str">
            <v/>
          </cell>
          <cell r="C893" t="str">
            <v/>
          </cell>
          <cell r="E893" t="str">
            <v>h23</v>
          </cell>
          <cell r="F893" t="str">
            <v>M¸y hµn 23KW</v>
          </cell>
          <cell r="G893" t="str">
            <v>Ca</v>
          </cell>
          <cell r="H893">
            <v>1.225</v>
          </cell>
          <cell r="I893">
            <v>77338</v>
          </cell>
          <cell r="J893">
            <v>94739.05</v>
          </cell>
          <cell r="M893">
            <v>94739.05</v>
          </cell>
        </row>
        <row r="894">
          <cell r="B894" t="str">
            <v/>
          </cell>
          <cell r="C894" t="str">
            <v/>
          </cell>
          <cell r="E894" t="str">
            <v>cu</v>
          </cell>
          <cell r="F894" t="str">
            <v>M¸y c¾t uèn cèt thÐp</v>
          </cell>
          <cell r="G894" t="str">
            <v>Ca</v>
          </cell>
          <cell r="H894">
            <v>0.21</v>
          </cell>
          <cell r="I894">
            <v>39789</v>
          </cell>
          <cell r="J894">
            <v>8355.69</v>
          </cell>
          <cell r="M894">
            <v>8355.69</v>
          </cell>
        </row>
        <row r="895">
          <cell r="B895">
            <v>116</v>
          </cell>
          <cell r="C895">
            <v>1242</v>
          </cell>
          <cell r="D895" t="str">
            <v>IB5321</v>
          </cell>
          <cell r="F895" t="str">
            <v>G/c«ng CT dÇm d=16mm</v>
          </cell>
          <cell r="G895" t="str">
            <v>TÊn</v>
          </cell>
          <cell r="I895" t="str">
            <v/>
          </cell>
          <cell r="K895">
            <v>4498384.045714286</v>
          </cell>
          <cell r="L895">
            <v>121524.48</v>
          </cell>
          <cell r="M895">
            <v>103094.74</v>
          </cell>
        </row>
        <row r="896">
          <cell r="B896" t="str">
            <v/>
          </cell>
          <cell r="C896" t="str">
            <v/>
          </cell>
          <cell r="F896" t="str">
            <v>a. VËt liÖu</v>
          </cell>
          <cell r="J896">
            <v>4498384.045714286</v>
          </cell>
        </row>
        <row r="897">
          <cell r="B897" t="str">
            <v/>
          </cell>
          <cell r="C897" t="str">
            <v/>
          </cell>
          <cell r="E897" t="str">
            <v>d16</v>
          </cell>
          <cell r="F897" t="str">
            <v>ThÐp trßn d=16mm</v>
          </cell>
          <cell r="G897" t="str">
            <v>kg</v>
          </cell>
          <cell r="H897">
            <v>1005</v>
          </cell>
          <cell r="I897">
            <v>4326.590095238095</v>
          </cell>
          <cell r="J897">
            <v>4348223.045714286</v>
          </cell>
          <cell r="K897">
            <v>4348223.045714286</v>
          </cell>
        </row>
        <row r="898">
          <cell r="B898" t="str">
            <v/>
          </cell>
          <cell r="C898" t="str">
            <v/>
          </cell>
          <cell r="E898" t="str">
            <v>d</v>
          </cell>
          <cell r="F898" t="str">
            <v>D©y thÐp </v>
          </cell>
          <cell r="G898" t="str">
            <v>kg</v>
          </cell>
          <cell r="H898">
            <v>14.28</v>
          </cell>
          <cell r="I898">
            <v>6600</v>
          </cell>
          <cell r="J898">
            <v>94248</v>
          </cell>
          <cell r="K898">
            <v>94248</v>
          </cell>
        </row>
        <row r="899">
          <cell r="B899" t="str">
            <v/>
          </cell>
          <cell r="C899" t="str">
            <v/>
          </cell>
          <cell r="E899" t="str">
            <v>q</v>
          </cell>
          <cell r="F899" t="str">
            <v>Que hµn</v>
          </cell>
          <cell r="G899" t="str">
            <v>kg</v>
          </cell>
          <cell r="H899">
            <v>5.083</v>
          </cell>
          <cell r="I899">
            <v>11000</v>
          </cell>
          <cell r="J899">
            <v>55913</v>
          </cell>
          <cell r="K899">
            <v>55913</v>
          </cell>
        </row>
        <row r="900">
          <cell r="B900" t="str">
            <v/>
          </cell>
          <cell r="C900" t="str">
            <v/>
          </cell>
          <cell r="F900" t="str">
            <v>b. Nh©n c«ng</v>
          </cell>
          <cell r="J900">
            <v>121524.48</v>
          </cell>
        </row>
        <row r="901">
          <cell r="B901" t="str">
            <v/>
          </cell>
          <cell r="C901" t="str">
            <v/>
          </cell>
          <cell r="E901" t="str">
            <v>n4</v>
          </cell>
          <cell r="F901" t="str">
            <v>Nh©n c«ng bËc 4,0/7</v>
          </cell>
          <cell r="G901" t="str">
            <v>C«ng </v>
          </cell>
          <cell r="H901">
            <v>7.92</v>
          </cell>
          <cell r="I901">
            <v>15344</v>
          </cell>
          <cell r="J901">
            <v>121524.48</v>
          </cell>
          <cell r="L901">
            <v>121524.48</v>
          </cell>
        </row>
        <row r="902">
          <cell r="B902" t="str">
            <v/>
          </cell>
          <cell r="C902" t="str">
            <v/>
          </cell>
          <cell r="F902" t="str">
            <v>c. M¸y thi c«ng</v>
          </cell>
          <cell r="J902">
            <v>103094.74</v>
          </cell>
        </row>
        <row r="903">
          <cell r="B903" t="str">
            <v/>
          </cell>
          <cell r="C903" t="str">
            <v/>
          </cell>
          <cell r="E903" t="str">
            <v>h23</v>
          </cell>
          <cell r="F903" t="str">
            <v>M¸y hµn 23KW</v>
          </cell>
          <cell r="G903" t="str">
            <v>Ca</v>
          </cell>
          <cell r="H903">
            <v>1.225</v>
          </cell>
          <cell r="I903">
            <v>77338</v>
          </cell>
          <cell r="J903">
            <v>94739.05</v>
          </cell>
          <cell r="M903">
            <v>94739.05</v>
          </cell>
        </row>
        <row r="904">
          <cell r="B904" t="str">
            <v/>
          </cell>
          <cell r="C904" t="str">
            <v/>
          </cell>
          <cell r="E904" t="str">
            <v>cu</v>
          </cell>
          <cell r="F904" t="str">
            <v>M¸y c¾t uèn cèt thÐp</v>
          </cell>
          <cell r="G904" t="str">
            <v>Ca</v>
          </cell>
          <cell r="H904">
            <v>0.21</v>
          </cell>
          <cell r="I904">
            <v>39789</v>
          </cell>
          <cell r="J904">
            <v>8355.69</v>
          </cell>
          <cell r="M904">
            <v>8355.69</v>
          </cell>
        </row>
        <row r="905">
          <cell r="B905">
            <v>117</v>
          </cell>
          <cell r="C905">
            <v>1242</v>
          </cell>
          <cell r="D905" t="str">
            <v>IB5322</v>
          </cell>
          <cell r="F905" t="str">
            <v>G/c«ng CT dÇm d=25mm</v>
          </cell>
          <cell r="G905" t="str">
            <v>TÊn</v>
          </cell>
          <cell r="I905" t="str">
            <v/>
          </cell>
          <cell r="K905">
            <v>4583610.897142857</v>
          </cell>
          <cell r="L905">
            <v>67667.04000000001</v>
          </cell>
          <cell r="M905">
            <v>130239.31600000002</v>
          </cell>
        </row>
        <row r="906">
          <cell r="B906" t="str">
            <v/>
          </cell>
          <cell r="C906" t="str">
            <v/>
          </cell>
          <cell r="F906" t="str">
            <v>a. VËt liÖu</v>
          </cell>
          <cell r="J906">
            <v>4583610.897142857</v>
          </cell>
        </row>
        <row r="907">
          <cell r="B907" t="str">
            <v/>
          </cell>
          <cell r="C907" t="str">
            <v/>
          </cell>
          <cell r="E907" t="str">
            <v>d25</v>
          </cell>
          <cell r="F907" t="str">
            <v>ThÐp trßn d=25mm</v>
          </cell>
          <cell r="G907" t="str">
            <v>kg</v>
          </cell>
          <cell r="H907">
            <v>1020</v>
          </cell>
          <cell r="I907">
            <v>4326.590095238095</v>
          </cell>
          <cell r="J907">
            <v>4413121.897142857</v>
          </cell>
          <cell r="K907">
            <v>4413121.897142857</v>
          </cell>
        </row>
        <row r="908">
          <cell r="B908" t="str">
            <v/>
          </cell>
          <cell r="C908" t="str">
            <v/>
          </cell>
          <cell r="E908" t="str">
            <v>d</v>
          </cell>
          <cell r="F908" t="str">
            <v>D©y thÐp </v>
          </cell>
          <cell r="G908" t="str">
            <v>kg</v>
          </cell>
          <cell r="H908">
            <v>14.28</v>
          </cell>
          <cell r="I908">
            <v>6600</v>
          </cell>
          <cell r="J908">
            <v>94248</v>
          </cell>
          <cell r="K908">
            <v>94248</v>
          </cell>
        </row>
        <row r="909">
          <cell r="B909" t="str">
            <v/>
          </cell>
          <cell r="C909" t="str">
            <v/>
          </cell>
          <cell r="E909" t="str">
            <v>q</v>
          </cell>
          <cell r="F909" t="str">
            <v>Que hµn</v>
          </cell>
          <cell r="G909" t="str">
            <v>kg</v>
          </cell>
          <cell r="H909">
            <v>6.931</v>
          </cell>
          <cell r="I909">
            <v>11000</v>
          </cell>
          <cell r="J909">
            <v>76241</v>
          </cell>
          <cell r="K909">
            <v>76241</v>
          </cell>
        </row>
        <row r="910">
          <cell r="B910" t="str">
            <v/>
          </cell>
          <cell r="C910" t="str">
            <v/>
          </cell>
          <cell r="F910" t="str">
            <v>b. Nh©n c«ng</v>
          </cell>
          <cell r="J910">
            <v>67667.04000000001</v>
          </cell>
        </row>
        <row r="911">
          <cell r="B911" t="str">
            <v/>
          </cell>
          <cell r="C911" t="str">
            <v/>
          </cell>
          <cell r="E911" t="str">
            <v>n4</v>
          </cell>
          <cell r="F911" t="str">
            <v>Nh©n c«ng bËc 4,0/7</v>
          </cell>
          <cell r="G911" t="str">
            <v>C«ng </v>
          </cell>
          <cell r="H911">
            <v>4.41</v>
          </cell>
          <cell r="I911">
            <v>15344</v>
          </cell>
          <cell r="J911">
            <v>67667.04000000001</v>
          </cell>
          <cell r="L911">
            <v>67667.04000000001</v>
          </cell>
        </row>
        <row r="912">
          <cell r="B912" t="str">
            <v/>
          </cell>
          <cell r="C912" t="str">
            <v/>
          </cell>
          <cell r="F912" t="str">
            <v>c. M¸y thi c«ng</v>
          </cell>
          <cell r="J912">
            <v>130239.31600000002</v>
          </cell>
        </row>
        <row r="913">
          <cell r="B913" t="str">
            <v/>
          </cell>
          <cell r="C913" t="str">
            <v/>
          </cell>
          <cell r="E913" t="str">
            <v>h23</v>
          </cell>
          <cell r="F913" t="str">
            <v>M¸y hµn 23KW</v>
          </cell>
          <cell r="G913" t="str">
            <v>Ca</v>
          </cell>
          <cell r="H913">
            <v>1.612</v>
          </cell>
          <cell r="I913">
            <v>77338</v>
          </cell>
          <cell r="J913">
            <v>124668.85600000001</v>
          </cell>
          <cell r="M913">
            <v>124668.85600000001</v>
          </cell>
        </row>
        <row r="914">
          <cell r="B914" t="str">
            <v/>
          </cell>
          <cell r="C914" t="str">
            <v/>
          </cell>
          <cell r="E914" t="str">
            <v>cu</v>
          </cell>
          <cell r="F914" t="str">
            <v>M¸y c¾t uèn cèt thÐp</v>
          </cell>
          <cell r="G914" t="str">
            <v>Ca</v>
          </cell>
          <cell r="H914">
            <v>0.14</v>
          </cell>
          <cell r="I914">
            <v>39789</v>
          </cell>
          <cell r="J914">
            <v>5570.460000000001</v>
          </cell>
          <cell r="M914">
            <v>5570.460000000001</v>
          </cell>
        </row>
        <row r="915">
          <cell r="B915">
            <v>118</v>
          </cell>
          <cell r="C915">
            <v>1242</v>
          </cell>
          <cell r="D915" t="str">
            <v>IB5322</v>
          </cell>
          <cell r="F915" t="str">
            <v>G/c«ng CT dÇm d=22mm</v>
          </cell>
          <cell r="G915" t="str">
            <v>TÊn</v>
          </cell>
          <cell r="I915" t="str">
            <v/>
          </cell>
          <cell r="K915">
            <v>4583610.897142857</v>
          </cell>
          <cell r="L915">
            <v>67667.04000000001</v>
          </cell>
          <cell r="M915">
            <v>130239.31600000002</v>
          </cell>
        </row>
        <row r="916">
          <cell r="B916" t="str">
            <v/>
          </cell>
          <cell r="C916" t="str">
            <v/>
          </cell>
          <cell r="F916" t="str">
            <v>a. VËt liÖu</v>
          </cell>
          <cell r="J916">
            <v>4583610.897142857</v>
          </cell>
        </row>
        <row r="917">
          <cell r="B917" t="str">
            <v/>
          </cell>
          <cell r="C917" t="str">
            <v/>
          </cell>
          <cell r="E917" t="str">
            <v>d22</v>
          </cell>
          <cell r="F917" t="str">
            <v>ThÐp trßn d=22mm</v>
          </cell>
          <cell r="G917" t="str">
            <v>kg</v>
          </cell>
          <cell r="H917">
            <v>1020</v>
          </cell>
          <cell r="I917">
            <v>4326.590095238095</v>
          </cell>
          <cell r="J917">
            <v>4413121.897142857</v>
          </cell>
          <cell r="K917">
            <v>4413121.897142857</v>
          </cell>
        </row>
        <row r="918">
          <cell r="B918" t="str">
            <v/>
          </cell>
          <cell r="C918" t="str">
            <v/>
          </cell>
          <cell r="E918" t="str">
            <v>d</v>
          </cell>
          <cell r="F918" t="str">
            <v>D©y thÐp </v>
          </cell>
          <cell r="G918" t="str">
            <v>kg</v>
          </cell>
          <cell r="H918">
            <v>14.28</v>
          </cell>
          <cell r="I918">
            <v>6600</v>
          </cell>
          <cell r="J918">
            <v>94248</v>
          </cell>
          <cell r="K918">
            <v>94248</v>
          </cell>
        </row>
        <row r="919">
          <cell r="B919" t="str">
            <v/>
          </cell>
          <cell r="C919" t="str">
            <v/>
          </cell>
          <cell r="E919" t="str">
            <v>q</v>
          </cell>
          <cell r="F919" t="str">
            <v>Que hµn</v>
          </cell>
          <cell r="G919" t="str">
            <v>kg</v>
          </cell>
          <cell r="H919">
            <v>6.931</v>
          </cell>
          <cell r="I919">
            <v>11000</v>
          </cell>
          <cell r="J919">
            <v>76241</v>
          </cell>
          <cell r="K919">
            <v>76241</v>
          </cell>
        </row>
        <row r="920">
          <cell r="B920" t="str">
            <v/>
          </cell>
          <cell r="C920" t="str">
            <v/>
          </cell>
          <cell r="F920" t="str">
            <v>b. Nh©n c«ng</v>
          </cell>
          <cell r="J920">
            <v>67667.04000000001</v>
          </cell>
        </row>
        <row r="921">
          <cell r="B921" t="str">
            <v/>
          </cell>
          <cell r="C921" t="str">
            <v/>
          </cell>
          <cell r="E921" t="str">
            <v>n4</v>
          </cell>
          <cell r="F921" t="str">
            <v>Nh©n c«ng bËc 4,0/7</v>
          </cell>
          <cell r="G921" t="str">
            <v>C«ng </v>
          </cell>
          <cell r="H921">
            <v>4.41</v>
          </cell>
          <cell r="I921">
            <v>15344</v>
          </cell>
          <cell r="J921">
            <v>67667.04000000001</v>
          </cell>
          <cell r="L921">
            <v>67667.04000000001</v>
          </cell>
        </row>
        <row r="922">
          <cell r="B922" t="str">
            <v/>
          </cell>
          <cell r="C922" t="str">
            <v/>
          </cell>
          <cell r="F922" t="str">
            <v>c. M¸y thi c«ng</v>
          </cell>
          <cell r="J922">
            <v>130239.31600000002</v>
          </cell>
        </row>
        <row r="923">
          <cell r="B923" t="str">
            <v/>
          </cell>
          <cell r="C923" t="str">
            <v/>
          </cell>
          <cell r="E923" t="str">
            <v>h23</v>
          </cell>
          <cell r="F923" t="str">
            <v>M¸y hµn 23KW</v>
          </cell>
          <cell r="G923" t="str">
            <v>Ca</v>
          </cell>
          <cell r="H923">
            <v>1.612</v>
          </cell>
          <cell r="I923">
            <v>77338</v>
          </cell>
          <cell r="J923">
            <v>124668.85600000001</v>
          </cell>
          <cell r="M923">
            <v>124668.85600000001</v>
          </cell>
        </row>
        <row r="924">
          <cell r="B924" t="str">
            <v/>
          </cell>
          <cell r="C924" t="str">
            <v/>
          </cell>
          <cell r="E924" t="str">
            <v>cu</v>
          </cell>
          <cell r="F924" t="str">
            <v>M¸y c¾t uèn cèt thÐp</v>
          </cell>
          <cell r="G924" t="str">
            <v>Ca</v>
          </cell>
          <cell r="H924">
            <v>0.14</v>
          </cell>
          <cell r="I924">
            <v>39789</v>
          </cell>
          <cell r="J924">
            <v>5570.460000000001</v>
          </cell>
          <cell r="M924">
            <v>5570.460000000001</v>
          </cell>
        </row>
        <row r="925">
          <cell r="B925">
            <v>119</v>
          </cell>
          <cell r="C925">
            <v>1242</v>
          </cell>
          <cell r="D925" t="str">
            <v>LA.3130vd</v>
          </cell>
          <cell r="F925" t="str">
            <v>C©u l¾p dÇm cÇu</v>
          </cell>
          <cell r="G925" t="str">
            <v>DÇm</v>
          </cell>
          <cell r="I925" t="str">
            <v/>
          </cell>
          <cell r="K925">
            <v>0</v>
          </cell>
          <cell r="L925">
            <v>15957.76</v>
          </cell>
          <cell r="M925">
            <v>107045.25</v>
          </cell>
        </row>
        <row r="926">
          <cell r="B926" t="str">
            <v/>
          </cell>
          <cell r="C926" t="str">
            <v/>
          </cell>
          <cell r="F926" t="str">
            <v>b. Nh©n c«ng</v>
          </cell>
          <cell r="J926">
            <v>15957.76</v>
          </cell>
        </row>
        <row r="927">
          <cell r="B927" t="str">
            <v/>
          </cell>
          <cell r="C927" t="str">
            <v/>
          </cell>
          <cell r="E927" t="str">
            <v>n4</v>
          </cell>
          <cell r="F927" t="str">
            <v>Nh©n c«ng bËc 4,0/7</v>
          </cell>
          <cell r="G927" t="str">
            <v>C«ng </v>
          </cell>
          <cell r="H927">
            <v>1.04</v>
          </cell>
          <cell r="I927">
            <v>15344</v>
          </cell>
          <cell r="J927">
            <v>15957.76</v>
          </cell>
          <cell r="L927">
            <v>15957.76</v>
          </cell>
        </row>
        <row r="928">
          <cell r="B928" t="str">
            <v/>
          </cell>
          <cell r="C928" t="str">
            <v/>
          </cell>
          <cell r="F928" t="str">
            <v>c. M¸y thi c«ng</v>
          </cell>
          <cell r="J928">
            <v>107045.25</v>
          </cell>
        </row>
        <row r="929">
          <cell r="B929" t="str">
            <v/>
          </cell>
          <cell r="C929" t="str">
            <v/>
          </cell>
          <cell r="E929" t="str">
            <v>c16t</v>
          </cell>
          <cell r="F929" t="str">
            <v>CÈu 16T</v>
          </cell>
          <cell r="G929" t="str">
            <v>Ca</v>
          </cell>
          <cell r="H929">
            <v>0.13</v>
          </cell>
          <cell r="I929">
            <v>823425</v>
          </cell>
          <cell r="J929">
            <v>107045.25</v>
          </cell>
          <cell r="M929">
            <v>107045.25</v>
          </cell>
        </row>
        <row r="930">
          <cell r="B930">
            <v>120</v>
          </cell>
          <cell r="C930">
            <v>1479</v>
          </cell>
          <cell r="D930" t="str">
            <v>3169c</v>
          </cell>
          <cell r="F930" t="str">
            <v>KÝch h¹ dÇm ®Æt hoµn chØnh</v>
          </cell>
          <cell r="G930" t="str">
            <v>dÇm</v>
          </cell>
          <cell r="I930" t="str">
            <v/>
          </cell>
          <cell r="K930">
            <v>834288.1752977282</v>
          </cell>
          <cell r="L930">
            <v>210241.02</v>
          </cell>
          <cell r="M930">
            <v>43406.5</v>
          </cell>
        </row>
        <row r="931">
          <cell r="B931" t="str">
            <v/>
          </cell>
          <cell r="F931" t="str">
            <v>A.VËt liÖu</v>
          </cell>
          <cell r="J931">
            <v>834288.1752977282</v>
          </cell>
        </row>
        <row r="932">
          <cell r="B932" t="str">
            <v/>
          </cell>
          <cell r="E932" t="str">
            <v>tv</v>
          </cell>
          <cell r="F932" t="str">
            <v>Tµ vÑt gç (14x22x180)</v>
          </cell>
          <cell r="G932" t="str">
            <v>thanh</v>
          </cell>
          <cell r="H932">
            <v>5.41</v>
          </cell>
          <cell r="I932">
            <v>118167.86974080003</v>
          </cell>
          <cell r="J932">
            <v>639288.1752977282</v>
          </cell>
          <cell r="K932">
            <v>639288.1752977282</v>
          </cell>
        </row>
        <row r="933">
          <cell r="B933" t="str">
            <v/>
          </cell>
          <cell r="E933" t="str">
            <v>dia</v>
          </cell>
          <cell r="F933" t="str">
            <v>§inh ®Üa </v>
          </cell>
          <cell r="G933" t="str">
            <v>C¸i</v>
          </cell>
          <cell r="H933">
            <v>78</v>
          </cell>
          <cell r="I933">
            <v>2500</v>
          </cell>
          <cell r="J933">
            <v>195000</v>
          </cell>
          <cell r="K933">
            <v>195000</v>
          </cell>
        </row>
        <row r="934">
          <cell r="B934" t="str">
            <v/>
          </cell>
          <cell r="F934" t="str">
            <v>B.Nh©n c«ng</v>
          </cell>
          <cell r="J934">
            <v>210241.02</v>
          </cell>
        </row>
        <row r="935">
          <cell r="B935" t="str">
            <v/>
          </cell>
          <cell r="E935">
            <v>4.5</v>
          </cell>
          <cell r="F935" t="str">
            <v>Nh©n c«ng bËc 4,5/7</v>
          </cell>
          <cell r="G935" t="str">
            <v>C«ng </v>
          </cell>
          <cell r="H935">
            <v>12.43</v>
          </cell>
          <cell r="I935">
            <v>16914</v>
          </cell>
          <cell r="J935">
            <v>210241.02</v>
          </cell>
          <cell r="L935">
            <v>210241.02</v>
          </cell>
        </row>
        <row r="936">
          <cell r="B936" t="str">
            <v/>
          </cell>
          <cell r="F936" t="str">
            <v>C. M¸y</v>
          </cell>
          <cell r="J936">
            <v>43406.5</v>
          </cell>
        </row>
        <row r="937">
          <cell r="B937" t="str">
            <v/>
          </cell>
          <cell r="E937" t="str">
            <v>k250</v>
          </cell>
          <cell r="F937" t="str">
            <v>KÝch 250T</v>
          </cell>
          <cell r="G937" t="str">
            <v>Ca</v>
          </cell>
          <cell r="H937">
            <v>0.5</v>
          </cell>
          <cell r="I937">
            <v>86813</v>
          </cell>
          <cell r="J937">
            <v>43406.5</v>
          </cell>
          <cell r="M937">
            <v>43406.5</v>
          </cell>
        </row>
        <row r="938">
          <cell r="B938">
            <v>121</v>
          </cell>
          <cell r="C938">
            <v>1242</v>
          </cell>
          <cell r="D938" t="str">
            <v>NB.1510vd</v>
          </cell>
          <cell r="F938" t="str">
            <v>Dì bá hÖ dÇm cÇu I550; L=9,1m</v>
          </cell>
          <cell r="G938" t="str">
            <v>DÇm</v>
          </cell>
          <cell r="I938" t="str">
            <v/>
          </cell>
          <cell r="K938">
            <v>0</v>
          </cell>
          <cell r="L938">
            <v>87697.17837971999</v>
          </cell>
          <cell r="M938">
            <v>285873.33192599996</v>
          </cell>
        </row>
        <row r="939">
          <cell r="B939" t="str">
            <v/>
          </cell>
          <cell r="C939" t="str">
            <v/>
          </cell>
          <cell r="F939" t="str">
            <v>b. Nh©n c«ng</v>
          </cell>
          <cell r="J939">
            <v>87697.17837971999</v>
          </cell>
        </row>
        <row r="940">
          <cell r="B940" t="str">
            <v/>
          </cell>
          <cell r="C940" t="str">
            <v/>
          </cell>
          <cell r="E940">
            <v>4.5</v>
          </cell>
          <cell r="F940" t="str">
            <v>Nh©n c«ng bËc 4,5/7</v>
          </cell>
          <cell r="G940" t="str">
            <v>C«ng </v>
          </cell>
          <cell r="H940">
            <v>5.184886979999999</v>
          </cell>
          <cell r="I940">
            <v>16914</v>
          </cell>
          <cell r="J940">
            <v>87697.17837971999</v>
          </cell>
          <cell r="L940">
            <v>87697.17837971999</v>
          </cell>
        </row>
        <row r="941">
          <cell r="B941" t="str">
            <v/>
          </cell>
          <cell r="C941" t="str">
            <v/>
          </cell>
          <cell r="F941" t="str">
            <v>c. M¸y thi c«ng</v>
          </cell>
          <cell r="J941">
            <v>285873.33192599996</v>
          </cell>
        </row>
        <row r="942">
          <cell r="B942" t="str">
            <v/>
          </cell>
          <cell r="C942" t="str">
            <v/>
          </cell>
          <cell r="E942" t="str">
            <v>c16t</v>
          </cell>
          <cell r="F942" t="str">
            <v>CÈu 16T</v>
          </cell>
          <cell r="G942" t="str">
            <v>Ca</v>
          </cell>
          <cell r="H942">
            <v>0.3471759199999999</v>
          </cell>
          <cell r="I942">
            <v>823425</v>
          </cell>
          <cell r="J942">
            <v>285873.33192599996</v>
          </cell>
          <cell r="M942">
            <v>285873.33192599996</v>
          </cell>
        </row>
        <row r="943">
          <cell r="B943">
            <v>122</v>
          </cell>
          <cell r="C943">
            <v>1242</v>
          </cell>
          <cell r="D943" t="str">
            <v>HG4150</v>
          </cell>
          <cell r="F943" t="str">
            <v>Bª t«ng gê lan can M250 ®¸ 1x2</v>
          </cell>
          <cell r="G943" t="str">
            <v>m3</v>
          </cell>
          <cell r="I943" t="str">
            <v/>
          </cell>
          <cell r="K943">
            <v>510960.5058676599</v>
          </cell>
          <cell r="L943">
            <v>39691.08</v>
          </cell>
          <cell r="M943">
            <v>9145.84</v>
          </cell>
        </row>
        <row r="944">
          <cell r="B944" t="str">
            <v/>
          </cell>
          <cell r="C944" t="str">
            <v/>
          </cell>
          <cell r="F944" t="str">
            <v>a. VËt liÖu</v>
          </cell>
          <cell r="J944">
            <v>510960.5058676599</v>
          </cell>
        </row>
        <row r="945">
          <cell r="B945" t="str">
            <v/>
          </cell>
          <cell r="C945" t="str">
            <v>m3</v>
          </cell>
          <cell r="E945" t="str">
            <v>vu</v>
          </cell>
          <cell r="F945" t="str">
            <v>V÷a BT M250 ®¸ 1x2 ®é sôt 2-4</v>
          </cell>
          <cell r="G945" t="str">
            <v>m3</v>
          </cell>
          <cell r="H945">
            <v>1.015</v>
          </cell>
          <cell r="I945">
            <v>500904.8411809523</v>
          </cell>
          <cell r="J945">
            <v>508418.41379866656</v>
          </cell>
          <cell r="K945">
            <v>508418.41379866656</v>
          </cell>
        </row>
        <row r="946">
          <cell r="B946" t="str">
            <v/>
          </cell>
          <cell r="C946" t="str">
            <v/>
          </cell>
          <cell r="E946" t="str">
            <v>#</v>
          </cell>
          <cell r="F946" t="str">
            <v>VËt liÖu kh¸c</v>
          </cell>
          <cell r="G946" t="str">
            <v>%</v>
          </cell>
          <cell r="H946">
            <v>0.5</v>
          </cell>
          <cell r="I946">
            <v>508418.41379866656</v>
          </cell>
          <cell r="J946">
            <v>2542.0920689933328</v>
          </cell>
          <cell r="K946">
            <v>2542.0920689933328</v>
          </cell>
        </row>
        <row r="947">
          <cell r="B947" t="str">
            <v/>
          </cell>
          <cell r="C947" t="str">
            <v/>
          </cell>
          <cell r="F947" t="str">
            <v>b. Nh©n c«ng</v>
          </cell>
          <cell r="J947">
            <v>39691.08</v>
          </cell>
        </row>
        <row r="948">
          <cell r="B948" t="str">
            <v/>
          </cell>
          <cell r="C948" t="str">
            <v/>
          </cell>
          <cell r="E948">
            <v>3</v>
          </cell>
          <cell r="F948" t="str">
            <v>Nh©n c«ng bËc 3,0/7</v>
          </cell>
          <cell r="G948" t="str">
            <v>C«ng </v>
          </cell>
          <cell r="H948">
            <v>2.86</v>
          </cell>
          <cell r="I948">
            <v>13878</v>
          </cell>
          <cell r="J948">
            <v>39691.08</v>
          </cell>
          <cell r="L948">
            <v>39691.08</v>
          </cell>
        </row>
        <row r="949">
          <cell r="B949" t="str">
            <v/>
          </cell>
          <cell r="C949" t="str">
            <v/>
          </cell>
          <cell r="F949" t="str">
            <v>c. M¸y thi c«ng</v>
          </cell>
          <cell r="J949">
            <v>9145.84</v>
          </cell>
        </row>
        <row r="950">
          <cell r="B950" t="str">
            <v/>
          </cell>
          <cell r="C950" t="str">
            <v/>
          </cell>
          <cell r="E950" t="str">
            <v>250l</v>
          </cell>
          <cell r="F950" t="str">
            <v>M¸y trén 250l</v>
          </cell>
          <cell r="G950" t="str">
            <v>Ca</v>
          </cell>
          <cell r="H950">
            <v>0.095</v>
          </cell>
          <cell r="I950">
            <v>96272</v>
          </cell>
          <cell r="J950">
            <v>9145.84</v>
          </cell>
          <cell r="M950">
            <v>9145.84</v>
          </cell>
        </row>
        <row r="951">
          <cell r="B951">
            <v>123</v>
          </cell>
          <cell r="C951">
            <v>1242</v>
          </cell>
          <cell r="D951" t="str">
            <v>KP2310</v>
          </cell>
          <cell r="F951" t="str">
            <v>V¸n khu«n ®æ BT gê lan can</v>
          </cell>
          <cell r="G951" t="str">
            <v>100m2</v>
          </cell>
          <cell r="I951" t="str">
            <v/>
          </cell>
          <cell r="K951">
            <v>158849.83282777143</v>
          </cell>
          <cell r="L951">
            <v>355554.36</v>
          </cell>
          <cell r="M951">
            <v>0</v>
          </cell>
        </row>
        <row r="952">
          <cell r="B952" t="str">
            <v/>
          </cell>
          <cell r="C952" t="str">
            <v/>
          </cell>
          <cell r="F952" t="str">
            <v>a. VËt liÖu</v>
          </cell>
          <cell r="J952">
            <v>158849.83282777143</v>
          </cell>
        </row>
        <row r="953">
          <cell r="B953" t="str">
            <v/>
          </cell>
          <cell r="C953" t="str">
            <v/>
          </cell>
          <cell r="E953" t="str">
            <v>g</v>
          </cell>
          <cell r="F953" t="str">
            <v>Gç v¸n</v>
          </cell>
          <cell r="G953" t="str">
            <v>m3</v>
          </cell>
          <cell r="H953">
            <v>0.123</v>
          </cell>
          <cell r="I953">
            <v>1269569.6114285714</v>
          </cell>
          <cell r="J953">
            <v>156157.0622057143</v>
          </cell>
          <cell r="K953">
            <v>156157.0622057143</v>
          </cell>
        </row>
        <row r="954">
          <cell r="B954" t="str">
            <v/>
          </cell>
          <cell r="C954" t="str">
            <v/>
          </cell>
          <cell r="E954" t="str">
            <v>di</v>
          </cell>
          <cell r="F954" t="str">
            <v>§inh</v>
          </cell>
          <cell r="G954" t="str">
            <v>kg</v>
          </cell>
          <cell r="H954">
            <v>0.16</v>
          </cell>
          <cell r="I954">
            <v>7000</v>
          </cell>
          <cell r="J954">
            <v>1120</v>
          </cell>
          <cell r="K954">
            <v>1120</v>
          </cell>
        </row>
        <row r="955">
          <cell r="B955" t="str">
            <v/>
          </cell>
          <cell r="C955" t="str">
            <v/>
          </cell>
          <cell r="E955" t="str">
            <v>#</v>
          </cell>
          <cell r="F955" t="str">
            <v>VËt liÖu kh¸c</v>
          </cell>
          <cell r="G955" t="str">
            <v>%</v>
          </cell>
          <cell r="H955">
            <v>1</v>
          </cell>
          <cell r="I955">
            <v>157277.0622057143</v>
          </cell>
          <cell r="J955">
            <v>1572.7706220571429</v>
          </cell>
          <cell r="K955">
            <v>1572.7706220571429</v>
          </cell>
        </row>
        <row r="956">
          <cell r="B956" t="str">
            <v/>
          </cell>
          <cell r="C956" t="str">
            <v/>
          </cell>
          <cell r="F956" t="str">
            <v>b. Nh©n c«ng</v>
          </cell>
          <cell r="J956">
            <v>355554.36</v>
          </cell>
        </row>
        <row r="957">
          <cell r="B957" t="str">
            <v/>
          </cell>
          <cell r="C957" t="str">
            <v/>
          </cell>
          <cell r="E957">
            <v>3</v>
          </cell>
          <cell r="F957" t="str">
            <v>Nh©n c«ng bËc 3,0/7</v>
          </cell>
          <cell r="G957" t="str">
            <v>C«ng </v>
          </cell>
          <cell r="H957">
            <v>25.619999999999997</v>
          </cell>
          <cell r="I957">
            <v>13878</v>
          </cell>
          <cell r="J957">
            <v>355554.36</v>
          </cell>
          <cell r="L957">
            <v>355554.36</v>
          </cell>
        </row>
        <row r="958">
          <cell r="B958">
            <v>124</v>
          </cell>
          <cell r="C958">
            <v>1242</v>
          </cell>
          <cell r="D958" t="str">
            <v>HA3110</v>
          </cell>
          <cell r="F958" t="str">
            <v>Mèi nèi dÇm bª t«ng M300</v>
          </cell>
          <cell r="G958" t="str">
            <v>m3</v>
          </cell>
          <cell r="I958" t="str">
            <v/>
          </cell>
          <cell r="K958">
            <v>553828.4490409809</v>
          </cell>
          <cell r="L958">
            <v>52015.16</v>
          </cell>
          <cell r="M958">
            <v>13266</v>
          </cell>
        </row>
        <row r="959">
          <cell r="B959" t="str">
            <v/>
          </cell>
          <cell r="C959" t="str">
            <v/>
          </cell>
          <cell r="F959" t="str">
            <v>a. VËt liÖu</v>
          </cell>
          <cell r="J959">
            <v>553828.4490409809</v>
          </cell>
        </row>
        <row r="960">
          <cell r="B960" t="str">
            <v/>
          </cell>
          <cell r="C960" t="str">
            <v>m3</v>
          </cell>
          <cell r="E960" t="str">
            <v>vu</v>
          </cell>
          <cell r="F960" t="str">
            <v>Bª t«ng në M300</v>
          </cell>
          <cell r="G960" t="str">
            <v>m3</v>
          </cell>
          <cell r="H960">
            <v>1.025</v>
          </cell>
          <cell r="I960">
            <v>534970.7307809524</v>
          </cell>
          <cell r="J960">
            <v>548344.9990504761</v>
          </cell>
          <cell r="K960">
            <v>548344.9990504761</v>
          </cell>
        </row>
        <row r="961">
          <cell r="B961" t="str">
            <v/>
          </cell>
          <cell r="C961" t="str">
            <v/>
          </cell>
          <cell r="E961" t="str">
            <v>#</v>
          </cell>
          <cell r="F961" t="str">
            <v>VËt liÖu kh¸c</v>
          </cell>
          <cell r="G961" t="str">
            <v>%</v>
          </cell>
          <cell r="H961">
            <v>1</v>
          </cell>
          <cell r="I961">
            <v>548344.9990504761</v>
          </cell>
          <cell r="J961">
            <v>5483.449990504761</v>
          </cell>
          <cell r="K961">
            <v>5483.449990504761</v>
          </cell>
        </row>
        <row r="962">
          <cell r="B962" t="str">
            <v/>
          </cell>
          <cell r="C962" t="str">
            <v/>
          </cell>
          <cell r="F962" t="str">
            <v>b. Nh©n c«ng</v>
          </cell>
          <cell r="J962">
            <v>52015.16</v>
          </cell>
        </row>
        <row r="963">
          <cell r="B963" t="str">
            <v/>
          </cell>
          <cell r="C963" t="str">
            <v/>
          </cell>
          <cell r="E963">
            <v>3.5</v>
          </cell>
          <cell r="F963" t="str">
            <v>Nh©n c«ng bËc 3,5/7</v>
          </cell>
          <cell r="G963" t="str">
            <v>C«ng </v>
          </cell>
          <cell r="H963">
            <v>3.56</v>
          </cell>
          <cell r="I963">
            <v>14611</v>
          </cell>
          <cell r="J963">
            <v>52015.16</v>
          </cell>
          <cell r="L963">
            <v>52015.16</v>
          </cell>
        </row>
        <row r="964">
          <cell r="B964" t="str">
            <v/>
          </cell>
          <cell r="C964" t="str">
            <v/>
          </cell>
          <cell r="F964" t="str">
            <v>c. M¸y thi c«ng</v>
          </cell>
          <cell r="J964">
            <v>13266</v>
          </cell>
        </row>
        <row r="965">
          <cell r="B965" t="str">
            <v/>
          </cell>
          <cell r="C965" t="str">
            <v/>
          </cell>
          <cell r="E965" t="str">
            <v>250l</v>
          </cell>
          <cell r="F965" t="str">
            <v>M¸y trén 250l</v>
          </cell>
          <cell r="G965" t="str">
            <v>Ca</v>
          </cell>
          <cell r="H965">
            <v>0.095</v>
          </cell>
          <cell r="I965">
            <v>96272</v>
          </cell>
          <cell r="J965">
            <v>9145.84</v>
          </cell>
          <cell r="M965">
            <v>9145.84</v>
          </cell>
        </row>
        <row r="966">
          <cell r="B966" t="str">
            <v/>
          </cell>
          <cell r="C966" t="str">
            <v/>
          </cell>
          <cell r="E966" t="str">
            <v>dd</v>
          </cell>
          <cell r="F966" t="str">
            <v>M¸y ®Çm dïi 1,5KW</v>
          </cell>
          <cell r="G966" t="str">
            <v>Ca</v>
          </cell>
          <cell r="H966">
            <v>0.11</v>
          </cell>
          <cell r="I966">
            <v>37456</v>
          </cell>
          <cell r="J966">
            <v>4120.16</v>
          </cell>
          <cell r="M966">
            <v>4120.16</v>
          </cell>
        </row>
        <row r="967">
          <cell r="B967">
            <v>125</v>
          </cell>
          <cell r="C967">
            <v>1242</v>
          </cell>
          <cell r="D967" t="str">
            <v>KA2210</v>
          </cell>
          <cell r="F967" t="str">
            <v>VK ®æ BT mèi nèi dÇm</v>
          </cell>
          <cell r="G967" t="str">
            <v>100m2</v>
          </cell>
          <cell r="I967" t="str">
            <v/>
          </cell>
          <cell r="K967">
            <v>2586060.466018057</v>
          </cell>
          <cell r="L967">
            <v>527526.7200000001</v>
          </cell>
          <cell r="M967">
            <v>0</v>
          </cell>
        </row>
        <row r="968">
          <cell r="B968" t="str">
            <v/>
          </cell>
          <cell r="C968" t="str">
            <v/>
          </cell>
          <cell r="F968" t="str">
            <v>a. VËt liÖu</v>
          </cell>
          <cell r="J968">
            <v>2586060.466018057</v>
          </cell>
        </row>
        <row r="969">
          <cell r="B969" t="str">
            <v/>
          </cell>
          <cell r="C969" t="str">
            <v/>
          </cell>
          <cell r="E969" t="str">
            <v>g</v>
          </cell>
          <cell r="F969" t="str">
            <v>Gç v¸n</v>
          </cell>
          <cell r="G969" t="str">
            <v>m3</v>
          </cell>
          <cell r="H969">
            <v>0.792</v>
          </cell>
          <cell r="I969">
            <v>1269569.6114285714</v>
          </cell>
          <cell r="J969">
            <v>1005499.1322514286</v>
          </cell>
          <cell r="K969">
            <v>1005499.1322514286</v>
          </cell>
        </row>
        <row r="970">
          <cell r="B970" t="str">
            <v/>
          </cell>
          <cell r="C970" t="str">
            <v/>
          </cell>
          <cell r="E970" t="str">
            <v>dn</v>
          </cell>
          <cell r="F970" t="str">
            <v>Gç ®µ nÑp </v>
          </cell>
          <cell r="G970" t="str">
            <v>m3</v>
          </cell>
          <cell r="H970">
            <v>0.189</v>
          </cell>
          <cell r="I970">
            <v>1269569.6114285714</v>
          </cell>
          <cell r="J970">
            <v>239948.65656</v>
          </cell>
          <cell r="K970">
            <v>239948.65656</v>
          </cell>
        </row>
        <row r="971">
          <cell r="B971" t="str">
            <v/>
          </cell>
          <cell r="C971" t="str">
            <v/>
          </cell>
          <cell r="E971" t="str">
            <v>gg</v>
          </cell>
          <cell r="F971" t="str">
            <v>Gç chèng</v>
          </cell>
          <cell r="G971" t="str">
            <v>m3</v>
          </cell>
          <cell r="H971">
            <v>0.9570000000000001</v>
          </cell>
          <cell r="I971">
            <v>1269569.6114285714</v>
          </cell>
          <cell r="J971">
            <v>1214978.1181371429</v>
          </cell>
          <cell r="K971">
            <v>1214978.1181371429</v>
          </cell>
        </row>
        <row r="972">
          <cell r="B972" t="str">
            <v/>
          </cell>
          <cell r="C972" t="str">
            <v/>
          </cell>
          <cell r="E972" t="str">
            <v>di</v>
          </cell>
          <cell r="F972" t="str">
            <v>§inh</v>
          </cell>
          <cell r="G972" t="str">
            <v>kg</v>
          </cell>
          <cell r="H972">
            <v>14.29</v>
          </cell>
          <cell r="I972">
            <v>7000</v>
          </cell>
          <cell r="J972">
            <v>100030</v>
          </cell>
          <cell r="K972">
            <v>100030</v>
          </cell>
        </row>
        <row r="973">
          <cell r="B973" t="str">
            <v/>
          </cell>
          <cell r="C973" t="str">
            <v/>
          </cell>
          <cell r="E973" t="str">
            <v>#</v>
          </cell>
          <cell r="F973" t="str">
            <v>VËt liÖu kh¸c</v>
          </cell>
          <cell r="G973" t="str">
            <v>%</v>
          </cell>
          <cell r="H973">
            <v>1</v>
          </cell>
          <cell r="I973">
            <v>2560455.906948571</v>
          </cell>
          <cell r="J973">
            <v>25604.55906948571</v>
          </cell>
          <cell r="K973">
            <v>25604.55906948571</v>
          </cell>
        </row>
        <row r="974">
          <cell r="B974" t="str">
            <v/>
          </cell>
          <cell r="C974" t="str">
            <v/>
          </cell>
          <cell r="F974" t="str">
            <v>b. Nh©n c«ng</v>
          </cell>
          <cell r="J974">
            <v>527526.7200000001</v>
          </cell>
        </row>
        <row r="975">
          <cell r="B975" t="str">
            <v/>
          </cell>
          <cell r="C975" t="str">
            <v/>
          </cell>
          <cell r="E975" t="str">
            <v>n4</v>
          </cell>
          <cell r="F975" t="str">
            <v>Nh©n c«ng bËc 4,0/7</v>
          </cell>
          <cell r="G975" t="str">
            <v>C«ng </v>
          </cell>
          <cell r="H975">
            <v>34.38</v>
          </cell>
          <cell r="I975">
            <v>15344</v>
          </cell>
          <cell r="J975">
            <v>527526.7200000001</v>
          </cell>
          <cell r="L975">
            <v>527526.7200000001</v>
          </cell>
        </row>
        <row r="976">
          <cell r="B976">
            <v>126</v>
          </cell>
          <cell r="C976">
            <v>1242</v>
          </cell>
          <cell r="D976" t="str">
            <v>IA.2311</v>
          </cell>
          <cell r="F976" t="str">
            <v>Cèt thÐp mèi nèi dÇm d=8mm</v>
          </cell>
          <cell r="G976" t="str">
            <v>tÊn</v>
          </cell>
          <cell r="I976" t="str">
            <v/>
          </cell>
          <cell r="K976">
            <v>4872452.188571428</v>
          </cell>
          <cell r="L976">
            <v>241444.8</v>
          </cell>
          <cell r="M976">
            <v>15915.6</v>
          </cell>
        </row>
        <row r="977">
          <cell r="B977" t="str">
            <v/>
          </cell>
          <cell r="C977" t="str">
            <v/>
          </cell>
          <cell r="F977" t="str">
            <v>a. VËt liÖu</v>
          </cell>
          <cell r="J977">
            <v>4872452.188571428</v>
          </cell>
        </row>
        <row r="978">
          <cell r="B978" t="str">
            <v/>
          </cell>
          <cell r="C978" t="str">
            <v/>
          </cell>
          <cell r="E978" t="str">
            <v>d8</v>
          </cell>
          <cell r="F978" t="str">
            <v>ThÐp trßn d=8mm</v>
          </cell>
          <cell r="G978" t="str">
            <v>kg</v>
          </cell>
          <cell r="H978">
            <v>1005</v>
          </cell>
          <cell r="I978">
            <v>4707.542476190476</v>
          </cell>
          <cell r="J978">
            <v>4731080.188571428</v>
          </cell>
          <cell r="K978">
            <v>4731080.188571428</v>
          </cell>
        </row>
        <row r="979">
          <cell r="B979" t="str">
            <v/>
          </cell>
          <cell r="C979" t="str">
            <v/>
          </cell>
          <cell r="E979" t="str">
            <v>d</v>
          </cell>
          <cell r="F979" t="str">
            <v>D©y thÐp </v>
          </cell>
          <cell r="G979" t="str">
            <v>kg</v>
          </cell>
          <cell r="H979">
            <v>21.42</v>
          </cell>
          <cell r="I979">
            <v>6600</v>
          </cell>
          <cell r="J979">
            <v>141372</v>
          </cell>
          <cell r="K979">
            <v>141372</v>
          </cell>
        </row>
        <row r="980">
          <cell r="B980" t="str">
            <v/>
          </cell>
          <cell r="C980" t="str">
            <v/>
          </cell>
          <cell r="F980" t="str">
            <v>b. Nh©n c«ng</v>
          </cell>
          <cell r="J980">
            <v>241444.8</v>
          </cell>
        </row>
        <row r="981">
          <cell r="B981" t="str">
            <v/>
          </cell>
          <cell r="C981" t="str">
            <v/>
          </cell>
          <cell r="E981">
            <v>3.7</v>
          </cell>
          <cell r="F981" t="str">
            <v>Nh©n c«ng bËc 3,7/7</v>
          </cell>
          <cell r="G981" t="str">
            <v>C«ng </v>
          </cell>
          <cell r="H981">
            <v>16.2</v>
          </cell>
          <cell r="I981">
            <v>14904</v>
          </cell>
          <cell r="J981">
            <v>241444.8</v>
          </cell>
          <cell r="L981">
            <v>241444.8</v>
          </cell>
        </row>
        <row r="982">
          <cell r="B982" t="str">
            <v/>
          </cell>
          <cell r="C982" t="str">
            <v/>
          </cell>
          <cell r="F982" t="str">
            <v>c. M¸y thi c«ng</v>
          </cell>
          <cell r="J982">
            <v>15915.6</v>
          </cell>
        </row>
        <row r="983">
          <cell r="B983" t="str">
            <v/>
          </cell>
          <cell r="C983" t="str">
            <v/>
          </cell>
          <cell r="E983" t="str">
            <v>cu</v>
          </cell>
          <cell r="F983" t="str">
            <v>M¸y c¾t uèn cèt thÐp</v>
          </cell>
          <cell r="G983" t="str">
            <v>Ca</v>
          </cell>
          <cell r="H983">
            <v>0.4</v>
          </cell>
          <cell r="I983">
            <v>39789</v>
          </cell>
          <cell r="J983">
            <v>15915.6</v>
          </cell>
          <cell r="M983">
            <v>15915.6</v>
          </cell>
        </row>
        <row r="984">
          <cell r="B984">
            <v>127</v>
          </cell>
          <cell r="D984" t="str">
            <v>.</v>
          </cell>
          <cell r="F984" t="str">
            <v>Khe co d·n cao su</v>
          </cell>
          <cell r="G984" t="str">
            <v>m</v>
          </cell>
          <cell r="I984" t="str">
            <v/>
          </cell>
          <cell r="K984">
            <v>1750320.0000000002</v>
          </cell>
          <cell r="L984">
            <v>0</v>
          </cell>
          <cell r="M984">
            <v>0</v>
          </cell>
        </row>
        <row r="985">
          <cell r="B985" t="str">
            <v/>
          </cell>
          <cell r="C985" t="str">
            <v/>
          </cell>
          <cell r="F985" t="str">
            <v>a - VËt liÖu :</v>
          </cell>
          <cell r="J985">
            <v>1750320.0000000002</v>
          </cell>
        </row>
        <row r="986">
          <cell r="B986" t="str">
            <v/>
          </cell>
          <cell r="C986" t="str">
            <v/>
          </cell>
          <cell r="E986" t="str">
            <v>d10</v>
          </cell>
          <cell r="F986" t="str">
            <v>Khe co d·n cao su.</v>
          </cell>
          <cell r="G986" t="str">
            <v>m</v>
          </cell>
          <cell r="H986">
            <v>1.02</v>
          </cell>
          <cell r="I986">
            <v>1716000.0000000002</v>
          </cell>
          <cell r="J986">
            <v>1750320.0000000002</v>
          </cell>
          <cell r="K986">
            <v>1750320.0000000002</v>
          </cell>
        </row>
        <row r="987">
          <cell r="B987">
            <v>128</v>
          </cell>
          <cell r="C987">
            <v>1242</v>
          </cell>
          <cell r="D987" t="str">
            <v>NB.3110</v>
          </cell>
          <cell r="F987" t="str">
            <v>ThÐp chê d=10mm</v>
          </cell>
          <cell r="G987" t="str">
            <v>TÊn</v>
          </cell>
          <cell r="I987" t="str">
            <v/>
          </cell>
          <cell r="K987">
            <v>4642919.600000001</v>
          </cell>
          <cell r="L987">
            <v>170364.26</v>
          </cell>
          <cell r="M987">
            <v>0</v>
          </cell>
        </row>
        <row r="988">
          <cell r="B988" t="str">
            <v/>
          </cell>
          <cell r="C988" t="str">
            <v/>
          </cell>
          <cell r="F988" t="str">
            <v>a - VËt liÖu :</v>
          </cell>
          <cell r="J988">
            <v>4642919.600000001</v>
          </cell>
        </row>
        <row r="989">
          <cell r="B989" t="str">
            <v/>
          </cell>
          <cell r="C989" t="str">
            <v/>
          </cell>
          <cell r="E989" t="str">
            <v>d10</v>
          </cell>
          <cell r="F989" t="str">
            <v>ThÐp trßn d=10mm</v>
          </cell>
          <cell r="G989" t="str">
            <v>kg</v>
          </cell>
          <cell r="H989">
            <v>1050</v>
          </cell>
          <cell r="I989">
            <v>4421.828190476191</v>
          </cell>
          <cell r="J989">
            <v>4642919.600000001</v>
          </cell>
          <cell r="K989">
            <v>4642919.600000001</v>
          </cell>
        </row>
        <row r="990">
          <cell r="B990" t="str">
            <v/>
          </cell>
          <cell r="C990" t="str">
            <v/>
          </cell>
          <cell r="F990" t="str">
            <v>b. Nh©n c«ng</v>
          </cell>
          <cell r="J990">
            <v>170364.26</v>
          </cell>
        </row>
        <row r="991">
          <cell r="B991" t="str">
            <v/>
          </cell>
          <cell r="C991" t="str">
            <v/>
          </cell>
          <cell r="E991">
            <v>3.5</v>
          </cell>
          <cell r="F991" t="str">
            <v>Nh©n c«ng bËc 3,5/7</v>
          </cell>
          <cell r="G991" t="str">
            <v>C«ng </v>
          </cell>
          <cell r="H991">
            <v>11.66</v>
          </cell>
          <cell r="I991">
            <v>14611</v>
          </cell>
          <cell r="J991">
            <v>170364.26</v>
          </cell>
          <cell r="L991">
            <v>170364.26</v>
          </cell>
        </row>
        <row r="992">
          <cell r="B992">
            <v>129</v>
          </cell>
          <cell r="C992">
            <v>1242</v>
          </cell>
          <cell r="D992" t="str">
            <v>HA3110</v>
          </cell>
          <cell r="F992" t="str">
            <v>Bª t«ng M300</v>
          </cell>
          <cell r="G992" t="str">
            <v>m3</v>
          </cell>
          <cell r="I992" t="str">
            <v/>
          </cell>
          <cell r="K992">
            <v>535413.1025924095</v>
          </cell>
          <cell r="L992">
            <v>52015.16</v>
          </cell>
          <cell r="M992">
            <v>13266</v>
          </cell>
        </row>
        <row r="993">
          <cell r="B993" t="str">
            <v/>
          </cell>
          <cell r="C993" t="str">
            <v/>
          </cell>
          <cell r="F993" t="str">
            <v>a. VËt liÖu</v>
          </cell>
          <cell r="J993">
            <v>535413.1025924095</v>
          </cell>
        </row>
        <row r="994">
          <cell r="B994" t="str">
            <v/>
          </cell>
          <cell r="C994" t="str">
            <v>m3</v>
          </cell>
          <cell r="E994" t="str">
            <v>vu</v>
          </cell>
          <cell r="F994" t="str">
            <v>V÷a BT M300 ®¸ 1x2 ®é sôt 2-4</v>
          </cell>
          <cell r="G994" t="str">
            <v>m3</v>
          </cell>
          <cell r="H994">
            <v>1.025</v>
          </cell>
          <cell r="I994">
            <v>517182.42220952385</v>
          </cell>
          <cell r="J994">
            <v>530111.9827647619</v>
          </cell>
          <cell r="K994">
            <v>530111.9827647619</v>
          </cell>
        </row>
        <row r="995">
          <cell r="B995" t="str">
            <v/>
          </cell>
          <cell r="C995" t="str">
            <v/>
          </cell>
          <cell r="E995" t="str">
            <v>#</v>
          </cell>
          <cell r="F995" t="str">
            <v>VËt liÖu kh¸c</v>
          </cell>
          <cell r="G995" t="str">
            <v>%</v>
          </cell>
          <cell r="H995">
            <v>1</v>
          </cell>
          <cell r="I995">
            <v>530111.9827647619</v>
          </cell>
          <cell r="J995">
            <v>5301.119827647619</v>
          </cell>
          <cell r="K995">
            <v>5301.119827647619</v>
          </cell>
        </row>
        <row r="996">
          <cell r="B996" t="str">
            <v/>
          </cell>
          <cell r="C996" t="str">
            <v/>
          </cell>
          <cell r="F996" t="str">
            <v>b. Nh©n c«ng</v>
          </cell>
          <cell r="J996">
            <v>52015.16</v>
          </cell>
        </row>
        <row r="997">
          <cell r="B997" t="str">
            <v/>
          </cell>
          <cell r="C997" t="str">
            <v/>
          </cell>
          <cell r="E997">
            <v>3.5</v>
          </cell>
          <cell r="F997" t="str">
            <v>Nh©n c«ng bËc 3,5/7</v>
          </cell>
          <cell r="G997" t="str">
            <v>C«ng </v>
          </cell>
          <cell r="H997">
            <v>3.56</v>
          </cell>
          <cell r="I997">
            <v>14611</v>
          </cell>
          <cell r="J997">
            <v>52015.16</v>
          </cell>
          <cell r="L997">
            <v>52015.16</v>
          </cell>
        </row>
        <row r="998">
          <cell r="B998" t="str">
            <v/>
          </cell>
          <cell r="C998" t="str">
            <v/>
          </cell>
          <cell r="F998" t="str">
            <v>c. M¸y thi c«ng</v>
          </cell>
          <cell r="J998">
            <v>13266</v>
          </cell>
        </row>
        <row r="999">
          <cell r="B999" t="str">
            <v/>
          </cell>
          <cell r="C999" t="str">
            <v/>
          </cell>
          <cell r="E999" t="str">
            <v>250l</v>
          </cell>
          <cell r="F999" t="str">
            <v>M¸y trén 250l</v>
          </cell>
          <cell r="G999" t="str">
            <v>Ca</v>
          </cell>
          <cell r="H999">
            <v>0.095</v>
          </cell>
          <cell r="I999">
            <v>96272</v>
          </cell>
          <cell r="J999">
            <v>9145.84</v>
          </cell>
          <cell r="M999">
            <v>9145.84</v>
          </cell>
        </row>
        <row r="1000">
          <cell r="B1000" t="str">
            <v/>
          </cell>
          <cell r="C1000" t="str">
            <v/>
          </cell>
          <cell r="E1000" t="str">
            <v>dd</v>
          </cell>
          <cell r="F1000" t="str">
            <v>M¸y ®Çm dïi 1,5KW</v>
          </cell>
          <cell r="G1000" t="str">
            <v>Ca</v>
          </cell>
          <cell r="H1000">
            <v>0.11</v>
          </cell>
          <cell r="I1000">
            <v>37456</v>
          </cell>
          <cell r="J1000">
            <v>4120.16</v>
          </cell>
          <cell r="M1000">
            <v>4120.16</v>
          </cell>
        </row>
        <row r="1001">
          <cell r="B1001">
            <v>130</v>
          </cell>
          <cell r="C1001">
            <v>1242</v>
          </cell>
          <cell r="D1001" t="str">
            <v>KA2210</v>
          </cell>
          <cell r="F1001" t="str">
            <v>VK ®æ bª t«ng M300</v>
          </cell>
          <cell r="G1001" t="str">
            <v>100m2</v>
          </cell>
          <cell r="I1001" t="str">
            <v/>
          </cell>
          <cell r="K1001">
            <v>2586060.466018057</v>
          </cell>
          <cell r="L1001">
            <v>527526.7200000001</v>
          </cell>
          <cell r="M1001">
            <v>0</v>
          </cell>
        </row>
        <row r="1002">
          <cell r="B1002" t="str">
            <v/>
          </cell>
          <cell r="C1002" t="str">
            <v/>
          </cell>
          <cell r="F1002" t="str">
            <v>a. VËt liÖu</v>
          </cell>
          <cell r="J1002">
            <v>2586060.466018057</v>
          </cell>
        </row>
        <row r="1003">
          <cell r="B1003" t="str">
            <v/>
          </cell>
          <cell r="C1003" t="str">
            <v/>
          </cell>
          <cell r="E1003" t="str">
            <v>g</v>
          </cell>
          <cell r="F1003" t="str">
            <v>Gç v¸n</v>
          </cell>
          <cell r="G1003" t="str">
            <v>m3</v>
          </cell>
          <cell r="H1003">
            <v>0.792</v>
          </cell>
          <cell r="I1003">
            <v>1269569.6114285714</v>
          </cell>
          <cell r="J1003">
            <v>1005499.1322514286</v>
          </cell>
          <cell r="K1003">
            <v>1005499.1322514286</v>
          </cell>
        </row>
        <row r="1004">
          <cell r="B1004" t="str">
            <v/>
          </cell>
          <cell r="C1004" t="str">
            <v/>
          </cell>
          <cell r="E1004" t="str">
            <v>dn</v>
          </cell>
          <cell r="F1004" t="str">
            <v>Gç ®µ nÑp </v>
          </cell>
          <cell r="G1004" t="str">
            <v>m3</v>
          </cell>
          <cell r="H1004">
            <v>0.189</v>
          </cell>
          <cell r="I1004">
            <v>1269569.6114285714</v>
          </cell>
          <cell r="J1004">
            <v>239948.65656</v>
          </cell>
          <cell r="K1004">
            <v>239948.65656</v>
          </cell>
        </row>
        <row r="1005">
          <cell r="B1005" t="str">
            <v/>
          </cell>
          <cell r="C1005" t="str">
            <v/>
          </cell>
          <cell r="E1005" t="str">
            <v>gg</v>
          </cell>
          <cell r="F1005" t="str">
            <v>Gç chèng</v>
          </cell>
          <cell r="G1005" t="str">
            <v>m3</v>
          </cell>
          <cell r="H1005">
            <v>0.9570000000000001</v>
          </cell>
          <cell r="I1005">
            <v>1269569.6114285714</v>
          </cell>
          <cell r="J1005">
            <v>1214978.1181371429</v>
          </cell>
          <cell r="K1005">
            <v>1214978.1181371429</v>
          </cell>
        </row>
        <row r="1006">
          <cell r="B1006" t="str">
            <v/>
          </cell>
          <cell r="C1006" t="str">
            <v/>
          </cell>
          <cell r="E1006" t="str">
            <v>di</v>
          </cell>
          <cell r="F1006" t="str">
            <v>§inh</v>
          </cell>
          <cell r="G1006" t="str">
            <v>kg</v>
          </cell>
          <cell r="H1006">
            <v>14.29</v>
          </cell>
          <cell r="I1006">
            <v>7000</v>
          </cell>
          <cell r="J1006">
            <v>100030</v>
          </cell>
          <cell r="K1006">
            <v>100030</v>
          </cell>
        </row>
        <row r="1007">
          <cell r="B1007" t="str">
            <v/>
          </cell>
          <cell r="C1007" t="str">
            <v/>
          </cell>
          <cell r="E1007" t="str">
            <v>#</v>
          </cell>
          <cell r="F1007" t="str">
            <v>VËt liÖu kh¸c</v>
          </cell>
          <cell r="G1007" t="str">
            <v>%</v>
          </cell>
          <cell r="H1007">
            <v>1</v>
          </cell>
          <cell r="I1007">
            <v>2560455.906948571</v>
          </cell>
          <cell r="J1007">
            <v>25604.55906948571</v>
          </cell>
          <cell r="K1007">
            <v>25604.55906948571</v>
          </cell>
        </row>
        <row r="1008">
          <cell r="B1008" t="str">
            <v/>
          </cell>
          <cell r="C1008" t="str">
            <v/>
          </cell>
          <cell r="F1008" t="str">
            <v>b. Nh©n c«ng</v>
          </cell>
          <cell r="J1008">
            <v>527526.7200000001</v>
          </cell>
        </row>
        <row r="1009">
          <cell r="B1009" t="str">
            <v/>
          </cell>
          <cell r="C1009" t="str">
            <v/>
          </cell>
          <cell r="E1009" t="str">
            <v>n4</v>
          </cell>
          <cell r="F1009" t="str">
            <v>Nh©n c«ng bËc 4,0/7</v>
          </cell>
          <cell r="G1009" t="str">
            <v>C«ng </v>
          </cell>
          <cell r="H1009">
            <v>34.38</v>
          </cell>
          <cell r="I1009">
            <v>15344</v>
          </cell>
          <cell r="J1009">
            <v>527526.7200000001</v>
          </cell>
          <cell r="L1009">
            <v>527526.7200000001</v>
          </cell>
        </row>
        <row r="1010">
          <cell r="B1010">
            <v>131</v>
          </cell>
          <cell r="C1010">
            <v>1242</v>
          </cell>
          <cell r="D1010" t="str">
            <v>GA.4110/</v>
          </cell>
          <cell r="F1010" t="str">
            <v>Gia cè lßng cÇu ®¸ d¨m x©y M100</v>
          </cell>
          <cell r="G1010" t="str">
            <v>m3</v>
          </cell>
          <cell r="I1010" t="str">
            <v/>
          </cell>
          <cell r="K1010">
            <v>306212.44737737137</v>
          </cell>
          <cell r="L1010">
            <v>31998.09</v>
          </cell>
          <cell r="M1010">
            <v>0</v>
          </cell>
        </row>
        <row r="1011">
          <cell r="B1011" t="str">
            <v/>
          </cell>
          <cell r="C1011" t="str">
            <v/>
          </cell>
          <cell r="F1011" t="str">
            <v>a. VËt liÖu</v>
          </cell>
          <cell r="J1011">
            <v>306212.44737737137</v>
          </cell>
        </row>
        <row r="1012">
          <cell r="B1012" t="str">
            <v/>
          </cell>
          <cell r="C1012" t="str">
            <v/>
          </cell>
          <cell r="E1012">
            <v>4</v>
          </cell>
          <cell r="F1012" t="str">
            <v>§¸ d¨m 4x6</v>
          </cell>
          <cell r="G1012" t="str">
            <v>m3</v>
          </cell>
          <cell r="H1012">
            <v>1.2</v>
          </cell>
          <cell r="I1012">
            <v>108979.27619047619</v>
          </cell>
          <cell r="J1012">
            <v>130775.13142857142</v>
          </cell>
          <cell r="K1012">
            <v>130775.13142857142</v>
          </cell>
        </row>
        <row r="1013">
          <cell r="B1013" t="str">
            <v/>
          </cell>
          <cell r="C1013" t="str">
            <v>m3</v>
          </cell>
          <cell r="E1013" t="str">
            <v>vu</v>
          </cell>
          <cell r="F1013" t="str">
            <v>V÷a xi m¨ng M100</v>
          </cell>
          <cell r="G1013" t="str">
            <v>m3</v>
          </cell>
          <cell r="H1013">
            <v>0.42</v>
          </cell>
          <cell r="I1013">
            <v>417707.8951161904</v>
          </cell>
          <cell r="J1013">
            <v>175437.31594879998</v>
          </cell>
          <cell r="K1013">
            <v>175437.31594879998</v>
          </cell>
        </row>
        <row r="1014">
          <cell r="B1014" t="str">
            <v/>
          </cell>
          <cell r="C1014" t="str">
            <v/>
          </cell>
          <cell r="F1014" t="str">
            <v>b. Nh©n c«ng</v>
          </cell>
          <cell r="J1014">
            <v>31998.09</v>
          </cell>
        </row>
        <row r="1015">
          <cell r="B1015" t="str">
            <v/>
          </cell>
          <cell r="C1015" t="str">
            <v/>
          </cell>
          <cell r="E1015">
            <v>3.5</v>
          </cell>
          <cell r="F1015" t="str">
            <v>Nh©n c«ng bËc 3,5/7</v>
          </cell>
          <cell r="G1015" t="str">
            <v>C«ng </v>
          </cell>
          <cell r="H1015">
            <v>2.19</v>
          </cell>
          <cell r="I1015">
            <v>14611</v>
          </cell>
          <cell r="J1015">
            <v>31998.09</v>
          </cell>
          <cell r="L1015">
            <v>31998.09</v>
          </cell>
        </row>
        <row r="1016">
          <cell r="B1016">
            <v>132</v>
          </cell>
          <cell r="C1016">
            <v>1242</v>
          </cell>
          <cell r="D1016" t="str">
            <v>IB2211</v>
          </cell>
          <cell r="F1016" t="str">
            <v>Cèt thÐp gê lan can d=10mm</v>
          </cell>
          <cell r="G1016" t="str">
            <v>TÊn</v>
          </cell>
          <cell r="I1016" t="str">
            <v/>
          </cell>
          <cell r="K1016">
            <v>4585309.331428572</v>
          </cell>
          <cell r="L1016">
            <v>208206.75</v>
          </cell>
          <cell r="M1016">
            <v>15915.6</v>
          </cell>
        </row>
        <row r="1017">
          <cell r="B1017" t="str">
            <v/>
          </cell>
          <cell r="C1017" t="str">
            <v/>
          </cell>
          <cell r="F1017" t="str">
            <v>a. VËt liÖu</v>
          </cell>
          <cell r="J1017">
            <v>4585309.331428572</v>
          </cell>
        </row>
        <row r="1018">
          <cell r="B1018" t="str">
            <v/>
          </cell>
          <cell r="C1018" t="str">
            <v/>
          </cell>
          <cell r="E1018" t="str">
            <v>d10</v>
          </cell>
          <cell r="F1018" t="str">
            <v>ThÐp trßn d=10mm</v>
          </cell>
          <cell r="G1018" t="str">
            <v>kg</v>
          </cell>
          <cell r="H1018">
            <v>1005</v>
          </cell>
          <cell r="I1018">
            <v>4421.828190476191</v>
          </cell>
          <cell r="J1018">
            <v>4443937.331428572</v>
          </cell>
          <cell r="K1018">
            <v>4443937.331428572</v>
          </cell>
        </row>
        <row r="1019">
          <cell r="B1019" t="str">
            <v/>
          </cell>
          <cell r="C1019" t="str">
            <v/>
          </cell>
          <cell r="E1019" t="str">
            <v>d</v>
          </cell>
          <cell r="F1019" t="str">
            <v>D©y thÐp </v>
          </cell>
          <cell r="G1019" t="str">
            <v>kg</v>
          </cell>
          <cell r="H1019">
            <v>21.42</v>
          </cell>
          <cell r="I1019">
            <v>6600</v>
          </cell>
          <cell r="J1019">
            <v>141372</v>
          </cell>
          <cell r="K1019">
            <v>141372</v>
          </cell>
        </row>
        <row r="1020">
          <cell r="B1020" t="str">
            <v/>
          </cell>
          <cell r="C1020" t="str">
            <v/>
          </cell>
          <cell r="F1020" t="str">
            <v>b. Nh©n c«ng</v>
          </cell>
          <cell r="J1020">
            <v>208206.75</v>
          </cell>
        </row>
        <row r="1021">
          <cell r="B1021" t="str">
            <v/>
          </cell>
          <cell r="C1021" t="str">
            <v/>
          </cell>
          <cell r="E1021">
            <v>3.5</v>
          </cell>
          <cell r="F1021" t="str">
            <v>Nh©n c«ng bËc 3,5/7</v>
          </cell>
          <cell r="G1021" t="str">
            <v>C«ng </v>
          </cell>
          <cell r="H1021">
            <v>14.25</v>
          </cell>
          <cell r="I1021">
            <v>14611</v>
          </cell>
          <cell r="J1021">
            <v>208206.75</v>
          </cell>
          <cell r="L1021">
            <v>208206.75</v>
          </cell>
        </row>
        <row r="1022">
          <cell r="B1022" t="str">
            <v/>
          </cell>
          <cell r="C1022" t="str">
            <v/>
          </cell>
          <cell r="F1022" t="str">
            <v>c. M¸y thi c«ng</v>
          </cell>
          <cell r="J1022">
            <v>15915.6</v>
          </cell>
        </row>
        <row r="1023">
          <cell r="B1023" t="str">
            <v/>
          </cell>
          <cell r="C1023" t="str">
            <v/>
          </cell>
          <cell r="E1023" t="str">
            <v>cu</v>
          </cell>
          <cell r="F1023" t="str">
            <v>M¸y c¾t uèn cèt thÐp</v>
          </cell>
          <cell r="G1023" t="str">
            <v>Ca</v>
          </cell>
          <cell r="H1023">
            <v>0.4</v>
          </cell>
          <cell r="I1023">
            <v>39789</v>
          </cell>
          <cell r="J1023">
            <v>15915.6</v>
          </cell>
          <cell r="M1023">
            <v>15915.6</v>
          </cell>
        </row>
        <row r="1024">
          <cell r="B1024">
            <v>133</v>
          </cell>
          <cell r="C1024">
            <v>1242</v>
          </cell>
          <cell r="D1024" t="str">
            <v>IB2221</v>
          </cell>
          <cell r="F1024" t="str">
            <v>Cèt thÐp gê lan can d=14mm</v>
          </cell>
          <cell r="G1024" t="str">
            <v>TÊn</v>
          </cell>
          <cell r="I1024" t="str">
            <v/>
          </cell>
          <cell r="K1024">
            <v>4607641.3257142855</v>
          </cell>
          <cell r="L1024">
            <v>114258.02</v>
          </cell>
          <cell r="M1024">
            <v>100356.434</v>
          </cell>
        </row>
        <row r="1025">
          <cell r="B1025" t="str">
            <v/>
          </cell>
          <cell r="C1025" t="str">
            <v/>
          </cell>
          <cell r="F1025" t="str">
            <v>a. VËt liÖu</v>
          </cell>
          <cell r="I1025" t="str">
            <v/>
          </cell>
          <cell r="J1025">
            <v>4607641.3257142855</v>
          </cell>
        </row>
        <row r="1026">
          <cell r="B1026" t="str">
            <v/>
          </cell>
          <cell r="C1026" t="str">
            <v/>
          </cell>
          <cell r="E1026" t="str">
            <v>D14</v>
          </cell>
          <cell r="F1026" t="str">
            <v>ThÐp trßn d=14mm</v>
          </cell>
          <cell r="G1026" t="str">
            <v>kg</v>
          </cell>
          <cell r="H1026">
            <v>1020</v>
          </cell>
          <cell r="I1026">
            <v>4374.209142857143</v>
          </cell>
          <cell r="J1026">
            <v>4461693.3257142855</v>
          </cell>
          <cell r="K1026">
            <v>4461693.3257142855</v>
          </cell>
        </row>
        <row r="1027">
          <cell r="B1027" t="str">
            <v/>
          </cell>
          <cell r="C1027" t="str">
            <v/>
          </cell>
          <cell r="E1027" t="str">
            <v>d</v>
          </cell>
          <cell r="F1027" t="str">
            <v>D©y thÐp </v>
          </cell>
          <cell r="G1027" t="str">
            <v>kg</v>
          </cell>
          <cell r="H1027">
            <v>14.28</v>
          </cell>
          <cell r="I1027">
            <v>6600</v>
          </cell>
          <cell r="J1027">
            <v>94248</v>
          </cell>
          <cell r="K1027">
            <v>94248</v>
          </cell>
        </row>
        <row r="1028">
          <cell r="B1028" t="str">
            <v/>
          </cell>
          <cell r="C1028" t="str">
            <v/>
          </cell>
          <cell r="E1028" t="str">
            <v>q</v>
          </cell>
          <cell r="F1028" t="str">
            <v>Que hµn</v>
          </cell>
          <cell r="G1028" t="str">
            <v>kg</v>
          </cell>
          <cell r="H1028">
            <v>4.7</v>
          </cell>
          <cell r="I1028">
            <v>11000</v>
          </cell>
          <cell r="J1028">
            <v>51700</v>
          </cell>
          <cell r="K1028">
            <v>51700</v>
          </cell>
        </row>
        <row r="1029">
          <cell r="B1029" t="str">
            <v/>
          </cell>
          <cell r="C1029" t="str">
            <v/>
          </cell>
          <cell r="F1029" t="str">
            <v>b. Nh©n c«ng</v>
          </cell>
          <cell r="I1029" t="str">
            <v/>
          </cell>
          <cell r="J1029">
            <v>114258.02</v>
          </cell>
        </row>
        <row r="1030">
          <cell r="B1030" t="str">
            <v/>
          </cell>
          <cell r="C1030" t="str">
            <v/>
          </cell>
          <cell r="E1030">
            <v>3.5</v>
          </cell>
          <cell r="F1030" t="str">
            <v>Nh©n c«ng bËc 3,5/7</v>
          </cell>
          <cell r="G1030" t="str">
            <v>C«ng </v>
          </cell>
          <cell r="H1030">
            <v>7.82</v>
          </cell>
          <cell r="I1030">
            <v>14611</v>
          </cell>
          <cell r="J1030">
            <v>114258.02</v>
          </cell>
          <cell r="L1030">
            <v>114258.02</v>
          </cell>
        </row>
        <row r="1031">
          <cell r="B1031" t="str">
            <v/>
          </cell>
          <cell r="C1031" t="str">
            <v/>
          </cell>
          <cell r="F1031" t="str">
            <v>c. M¸y thi c«ng</v>
          </cell>
          <cell r="I1031" t="str">
            <v/>
          </cell>
          <cell r="J1031">
            <v>100356.434</v>
          </cell>
        </row>
        <row r="1032">
          <cell r="B1032" t="str">
            <v/>
          </cell>
          <cell r="C1032" t="str">
            <v/>
          </cell>
          <cell r="E1032" t="str">
            <v>h23</v>
          </cell>
          <cell r="F1032" t="str">
            <v>M¸y hµn 23KW</v>
          </cell>
          <cell r="G1032" t="str">
            <v>Ca</v>
          </cell>
          <cell r="H1032">
            <v>1.133</v>
          </cell>
          <cell r="I1032">
            <v>77338</v>
          </cell>
          <cell r="J1032">
            <v>87623.954</v>
          </cell>
          <cell r="M1032">
            <v>87623.954</v>
          </cell>
        </row>
        <row r="1033">
          <cell r="B1033" t="str">
            <v/>
          </cell>
          <cell r="C1033" t="str">
            <v/>
          </cell>
          <cell r="E1033" t="str">
            <v>cu</v>
          </cell>
          <cell r="F1033" t="str">
            <v>M¸y c¾t uèn cèt thÐp</v>
          </cell>
          <cell r="G1033" t="str">
            <v>Ca</v>
          </cell>
          <cell r="H1033">
            <v>0.32</v>
          </cell>
          <cell r="I1033">
            <v>39789</v>
          </cell>
          <cell r="J1033">
            <v>12732.48</v>
          </cell>
          <cell r="M1033">
            <v>12732.48</v>
          </cell>
        </row>
        <row r="1034">
          <cell r="B1034">
            <v>134</v>
          </cell>
          <cell r="C1034">
            <v>1242</v>
          </cell>
          <cell r="D1034" t="str">
            <v>NB.3110</v>
          </cell>
          <cell r="F1034" t="str">
            <v>L¾p ®Æt thÐp b¶n</v>
          </cell>
          <cell r="G1034" t="str">
            <v>TÊn</v>
          </cell>
          <cell r="I1034" t="str">
            <v/>
          </cell>
          <cell r="K1034">
            <v>5316065.58</v>
          </cell>
          <cell r="L1034">
            <v>170364.26</v>
          </cell>
          <cell r="M1034">
            <v>280350.25</v>
          </cell>
        </row>
        <row r="1035">
          <cell r="B1035" t="str">
            <v/>
          </cell>
          <cell r="C1035" t="str">
            <v/>
          </cell>
          <cell r="F1035" t="str">
            <v>a. VËt liÖu</v>
          </cell>
          <cell r="I1035" t="str">
            <v/>
          </cell>
          <cell r="J1035">
            <v>5316065.58</v>
          </cell>
        </row>
        <row r="1036">
          <cell r="B1036" t="str">
            <v/>
          </cell>
          <cell r="E1036" t="str">
            <v>t</v>
          </cell>
          <cell r="F1036" t="str">
            <v>ThÐp b¶n</v>
          </cell>
          <cell r="G1036" t="str">
            <v>kg</v>
          </cell>
          <cell r="H1036">
            <v>1050</v>
          </cell>
          <cell r="I1036">
            <v>4612.304380952381</v>
          </cell>
          <cell r="J1036">
            <v>4842919.6</v>
          </cell>
          <cell r="K1036">
            <v>4842919.6</v>
          </cell>
        </row>
        <row r="1037">
          <cell r="B1037" t="str">
            <v/>
          </cell>
          <cell r="E1037" t="str">
            <v>q</v>
          </cell>
          <cell r="F1037" t="str">
            <v>Que hµn</v>
          </cell>
          <cell r="G1037" t="str">
            <v>kg</v>
          </cell>
          <cell r="H1037">
            <v>20</v>
          </cell>
          <cell r="I1037">
            <v>11000</v>
          </cell>
          <cell r="J1037">
            <v>220000</v>
          </cell>
          <cell r="K1037">
            <v>220000</v>
          </cell>
        </row>
        <row r="1038">
          <cell r="B1038" t="str">
            <v/>
          </cell>
          <cell r="E1038" t="str">
            <v>#</v>
          </cell>
          <cell r="F1038" t="str">
            <v>VËt liÖu kh¸c</v>
          </cell>
          <cell r="G1038" t="str">
            <v>%</v>
          </cell>
          <cell r="H1038">
            <v>5</v>
          </cell>
          <cell r="I1038">
            <v>5062919.6</v>
          </cell>
          <cell r="J1038">
            <v>253145.98</v>
          </cell>
          <cell r="K1038">
            <v>253145.98</v>
          </cell>
        </row>
        <row r="1039">
          <cell r="B1039" t="str">
            <v/>
          </cell>
          <cell r="C1039" t="str">
            <v/>
          </cell>
          <cell r="F1039" t="str">
            <v>b. Nh©n c«ng</v>
          </cell>
          <cell r="I1039" t="str">
            <v/>
          </cell>
          <cell r="J1039">
            <v>170364.26</v>
          </cell>
        </row>
        <row r="1040">
          <cell r="B1040" t="str">
            <v/>
          </cell>
          <cell r="E1040">
            <v>3.5</v>
          </cell>
          <cell r="F1040" t="str">
            <v>Nh©n c«ng bËc 3,5/7</v>
          </cell>
          <cell r="G1040" t="str">
            <v>C«ng </v>
          </cell>
          <cell r="H1040">
            <v>11.66</v>
          </cell>
          <cell r="I1040">
            <v>14611</v>
          </cell>
          <cell r="J1040">
            <v>170364.26</v>
          </cell>
          <cell r="L1040">
            <v>170364.26</v>
          </cell>
        </row>
        <row r="1041">
          <cell r="B1041" t="str">
            <v/>
          </cell>
          <cell r="C1041" t="str">
            <v/>
          </cell>
          <cell r="F1041" t="str">
            <v>c. M¸y thi c«ng</v>
          </cell>
          <cell r="I1041" t="str">
            <v/>
          </cell>
          <cell r="J1041">
            <v>280350.25</v>
          </cell>
        </row>
        <row r="1042">
          <cell r="B1042" t="str">
            <v/>
          </cell>
          <cell r="E1042" t="str">
            <v>h23</v>
          </cell>
          <cell r="F1042" t="str">
            <v>M¸y hµn 23KW</v>
          </cell>
          <cell r="G1042" t="str">
            <v>Ca</v>
          </cell>
          <cell r="H1042">
            <v>3.625</v>
          </cell>
          <cell r="I1042">
            <v>77338</v>
          </cell>
          <cell r="J1042">
            <v>280350.25</v>
          </cell>
          <cell r="M1042">
            <v>280350.25</v>
          </cell>
        </row>
        <row r="1043">
          <cell r="B1043">
            <v>135</v>
          </cell>
          <cell r="C1043">
            <v>22</v>
          </cell>
          <cell r="D1043">
            <v>58501</v>
          </cell>
          <cell r="F1043" t="str">
            <v>Mua vµ L§ thÐp èng d=20mm tay vÞn</v>
          </cell>
          <cell r="G1043" t="str">
            <v>m</v>
          </cell>
          <cell r="I1043" t="str">
            <v/>
          </cell>
          <cell r="K1043">
            <v>13260</v>
          </cell>
          <cell r="L1043">
            <v>3652.75</v>
          </cell>
          <cell r="M1043">
            <v>232.48000000000002</v>
          </cell>
        </row>
        <row r="1044">
          <cell r="B1044" t="str">
            <v/>
          </cell>
          <cell r="C1044" t="str">
            <v/>
          </cell>
          <cell r="F1044" t="str">
            <v>a. VËt liÖu</v>
          </cell>
          <cell r="I1044" t="str">
            <v/>
          </cell>
          <cell r="J1044">
            <v>13260</v>
          </cell>
        </row>
        <row r="1045">
          <cell r="B1045" t="str">
            <v/>
          </cell>
          <cell r="F1045" t="str">
            <v>èng thÐp d=20mm</v>
          </cell>
          <cell r="G1045" t="str">
            <v>m</v>
          </cell>
          <cell r="H1045">
            <v>1.02</v>
          </cell>
          <cell r="I1045">
            <v>13000</v>
          </cell>
          <cell r="J1045">
            <v>13260</v>
          </cell>
          <cell r="K1045">
            <v>13260</v>
          </cell>
        </row>
        <row r="1046">
          <cell r="B1046" t="str">
            <v/>
          </cell>
          <cell r="C1046" t="str">
            <v/>
          </cell>
          <cell r="F1046" t="str">
            <v>b. Nh©n c«ng</v>
          </cell>
          <cell r="I1046" t="str">
            <v/>
          </cell>
          <cell r="J1046">
            <v>3652.75</v>
          </cell>
        </row>
        <row r="1047">
          <cell r="B1047" t="str">
            <v/>
          </cell>
          <cell r="E1047">
            <v>3.5</v>
          </cell>
          <cell r="F1047" t="str">
            <v>Nh©n c«ng bËc 3,5/7</v>
          </cell>
          <cell r="G1047" t="str">
            <v>C«ng </v>
          </cell>
          <cell r="H1047">
            <v>0.25</v>
          </cell>
          <cell r="I1047">
            <v>14611</v>
          </cell>
          <cell r="J1047">
            <v>3652.75</v>
          </cell>
          <cell r="L1047">
            <v>3652.75</v>
          </cell>
        </row>
        <row r="1048">
          <cell r="B1048" t="str">
            <v/>
          </cell>
          <cell r="C1048" t="str">
            <v/>
          </cell>
          <cell r="F1048" t="str">
            <v>c. M¸y thi c«ng</v>
          </cell>
          <cell r="I1048" t="str">
            <v/>
          </cell>
          <cell r="J1048">
            <v>232.48000000000002</v>
          </cell>
        </row>
        <row r="1049">
          <cell r="B1049" t="str">
            <v/>
          </cell>
          <cell r="E1049" t="str">
            <v>cg</v>
          </cell>
          <cell r="F1049" t="str">
            <v>M¸y c¾t èng</v>
          </cell>
          <cell r="G1049" t="str">
            <v>Ca</v>
          </cell>
          <cell r="H1049">
            <v>0.005</v>
          </cell>
          <cell r="I1049">
            <v>46496</v>
          </cell>
          <cell r="J1049">
            <v>232.48000000000002</v>
          </cell>
          <cell r="M1049">
            <v>232.48000000000002</v>
          </cell>
        </row>
        <row r="1050">
          <cell r="B1050">
            <v>136</v>
          </cell>
          <cell r="C1050">
            <v>1479</v>
          </cell>
          <cell r="D1050">
            <v>3126</v>
          </cell>
          <cell r="F1050" t="str">
            <v>Ch¶i rØ</v>
          </cell>
          <cell r="G1050" t="str">
            <v>m2</v>
          </cell>
          <cell r="I1050" t="str">
            <v/>
          </cell>
          <cell r="K1050">
            <v>0</v>
          </cell>
          <cell r="L1050">
            <v>420.79679999999996</v>
          </cell>
          <cell r="M1050">
            <v>0</v>
          </cell>
        </row>
        <row r="1051">
          <cell r="B1051" t="str">
            <v/>
          </cell>
          <cell r="C1051" t="str">
            <v/>
          </cell>
          <cell r="F1051" t="str">
            <v>b. Nh©n c«ng</v>
          </cell>
          <cell r="I1051" t="str">
            <v/>
          </cell>
          <cell r="J1051">
            <v>420.79679999999996</v>
          </cell>
        </row>
        <row r="1052">
          <cell r="B1052" t="str">
            <v/>
          </cell>
          <cell r="E1052">
            <v>3.5</v>
          </cell>
          <cell r="F1052" t="str">
            <v>Nh©n c«ng bËc 3,5/7</v>
          </cell>
          <cell r="G1052" t="str">
            <v>C«ng </v>
          </cell>
          <cell r="H1052">
            <v>0.0288</v>
          </cell>
          <cell r="I1052">
            <v>14611</v>
          </cell>
          <cell r="J1052">
            <v>420.79679999999996</v>
          </cell>
          <cell r="L1052">
            <v>420.79679999999996</v>
          </cell>
        </row>
        <row r="1053">
          <cell r="B1053">
            <v>137</v>
          </cell>
          <cell r="C1053">
            <v>1242</v>
          </cell>
          <cell r="D1053" t="str">
            <v>UC2230</v>
          </cell>
          <cell r="F1053" t="str">
            <v>S¬n mµu 2 líp</v>
          </cell>
          <cell r="G1053" t="str">
            <v>m2</v>
          </cell>
          <cell r="I1053" t="str">
            <v/>
          </cell>
          <cell r="K1053">
            <v>8516.885600000001</v>
          </cell>
          <cell r="L1053">
            <v>1329.6009999999999</v>
          </cell>
          <cell r="M1053">
            <v>0</v>
          </cell>
        </row>
        <row r="1054">
          <cell r="B1054" t="str">
            <v/>
          </cell>
          <cell r="C1054" t="str">
            <v/>
          </cell>
          <cell r="F1054" t="str">
            <v>a. VËt liÖu</v>
          </cell>
          <cell r="I1054" t="str">
            <v/>
          </cell>
          <cell r="J1054">
            <v>8516.885600000001</v>
          </cell>
        </row>
        <row r="1055">
          <cell r="B1055" t="str">
            <v/>
          </cell>
          <cell r="F1055" t="str">
            <v>S¬n phñ</v>
          </cell>
          <cell r="G1055" t="str">
            <v>kg</v>
          </cell>
          <cell r="H1055">
            <v>0.164</v>
          </cell>
          <cell r="I1055">
            <v>48540</v>
          </cell>
          <cell r="J1055">
            <v>7960.56</v>
          </cell>
          <cell r="K1055">
            <v>7960.56</v>
          </cell>
        </row>
        <row r="1056">
          <cell r="B1056" t="str">
            <v/>
          </cell>
          <cell r="E1056" t="str">
            <v>xg</v>
          </cell>
          <cell r="F1056" t="str">
            <v>X¨ng</v>
          </cell>
          <cell r="G1056" t="str">
            <v>kg</v>
          </cell>
          <cell r="H1056">
            <v>0.118</v>
          </cell>
          <cell r="I1056">
            <v>4000</v>
          </cell>
          <cell r="J1056">
            <v>472</v>
          </cell>
          <cell r="K1056">
            <v>472</v>
          </cell>
        </row>
        <row r="1057">
          <cell r="B1057" t="str">
            <v/>
          </cell>
          <cell r="E1057" t="str">
            <v>#</v>
          </cell>
          <cell r="F1057" t="str">
            <v>VËt liÖu kh¸c</v>
          </cell>
          <cell r="G1057" t="str">
            <v>%</v>
          </cell>
          <cell r="H1057">
            <v>1</v>
          </cell>
          <cell r="I1057">
            <v>8432.560000000001</v>
          </cell>
          <cell r="J1057">
            <v>84.32560000000001</v>
          </cell>
          <cell r="K1057">
            <v>84.32560000000001</v>
          </cell>
        </row>
        <row r="1058">
          <cell r="B1058" t="str">
            <v/>
          </cell>
          <cell r="C1058" t="str">
            <v/>
          </cell>
          <cell r="F1058" t="str">
            <v>b. Nh©n c«ng</v>
          </cell>
          <cell r="I1058" t="str">
            <v/>
          </cell>
          <cell r="J1058">
            <v>1329.6009999999999</v>
          </cell>
        </row>
        <row r="1059">
          <cell r="B1059" t="str">
            <v/>
          </cell>
          <cell r="E1059">
            <v>3.5</v>
          </cell>
          <cell r="F1059" t="str">
            <v>Nh©n c«ng bËc 3,5/7</v>
          </cell>
          <cell r="G1059" t="str">
            <v>C«ng </v>
          </cell>
          <cell r="H1059">
            <v>0.091</v>
          </cell>
          <cell r="I1059">
            <v>14611</v>
          </cell>
          <cell r="J1059">
            <v>1329.6009999999999</v>
          </cell>
          <cell r="L1059">
            <v>1329.6009999999999</v>
          </cell>
        </row>
        <row r="1060">
          <cell r="B1060">
            <v>138</v>
          </cell>
          <cell r="C1060">
            <v>56</v>
          </cell>
          <cell r="D1060">
            <v>703430</v>
          </cell>
          <cell r="F1060" t="str">
            <v>S¬n chèng rØ</v>
          </cell>
          <cell r="G1060" t="str">
            <v>m2</v>
          </cell>
          <cell r="I1060" t="str">
            <v/>
          </cell>
          <cell r="K1060">
            <v>2752.957</v>
          </cell>
          <cell r="L1060">
            <v>891.271</v>
          </cell>
          <cell r="M1060">
            <v>0</v>
          </cell>
        </row>
        <row r="1061">
          <cell r="B1061" t="str">
            <v/>
          </cell>
          <cell r="C1061" t="str">
            <v/>
          </cell>
          <cell r="F1061" t="str">
            <v>a. VËt liÖu</v>
          </cell>
          <cell r="I1061" t="str">
            <v/>
          </cell>
          <cell r="J1061">
            <v>2752.957</v>
          </cell>
        </row>
        <row r="1062">
          <cell r="B1062" t="str">
            <v/>
          </cell>
          <cell r="F1062" t="str">
            <v>S¬n chèng rØ</v>
          </cell>
          <cell r="G1062" t="str">
            <v>kg</v>
          </cell>
          <cell r="H1062">
            <v>0.062</v>
          </cell>
          <cell r="I1062">
            <v>36350</v>
          </cell>
          <cell r="J1062">
            <v>2253.7</v>
          </cell>
          <cell r="K1062">
            <v>2253.7</v>
          </cell>
        </row>
        <row r="1063">
          <cell r="B1063" t="str">
            <v/>
          </cell>
          <cell r="E1063" t="str">
            <v>xg</v>
          </cell>
          <cell r="F1063" t="str">
            <v>X¨ng</v>
          </cell>
          <cell r="G1063" t="str">
            <v>kg</v>
          </cell>
          <cell r="H1063">
            <v>0.118</v>
          </cell>
          <cell r="I1063">
            <v>4000</v>
          </cell>
          <cell r="J1063">
            <v>472</v>
          </cell>
          <cell r="K1063">
            <v>472</v>
          </cell>
        </row>
        <row r="1064">
          <cell r="B1064" t="str">
            <v/>
          </cell>
          <cell r="E1064" t="str">
            <v>#</v>
          </cell>
          <cell r="F1064" t="str">
            <v>VËt liÖu kh¸c</v>
          </cell>
          <cell r="G1064" t="str">
            <v>%</v>
          </cell>
          <cell r="H1064">
            <v>1</v>
          </cell>
          <cell r="I1064">
            <v>2725.7</v>
          </cell>
          <cell r="J1064">
            <v>27.256999999999998</v>
          </cell>
          <cell r="K1064">
            <v>27.256999999999998</v>
          </cell>
        </row>
        <row r="1065">
          <cell r="B1065" t="str">
            <v/>
          </cell>
          <cell r="C1065" t="str">
            <v/>
          </cell>
          <cell r="F1065" t="str">
            <v>b. Nh©n c«ng</v>
          </cell>
          <cell r="I1065" t="str">
            <v/>
          </cell>
          <cell r="J1065">
            <v>891.271</v>
          </cell>
        </row>
        <row r="1066">
          <cell r="B1066" t="str">
            <v/>
          </cell>
          <cell r="E1066">
            <v>3.5</v>
          </cell>
          <cell r="F1066" t="str">
            <v>Nh©n c«ng bËc 3,5/7</v>
          </cell>
          <cell r="G1066" t="str">
            <v>C«ng </v>
          </cell>
          <cell r="H1066">
            <v>0.061</v>
          </cell>
          <cell r="I1066">
            <v>14611</v>
          </cell>
          <cell r="J1066">
            <v>891.271</v>
          </cell>
          <cell r="L1066">
            <v>891.271</v>
          </cell>
        </row>
        <row r="1067">
          <cell r="B1067">
            <v>139</v>
          </cell>
          <cell r="C1067">
            <v>1479</v>
          </cell>
          <cell r="D1067" t="str">
            <v>3136a-vd</v>
          </cell>
          <cell r="F1067" t="str">
            <v>X¶ ®­êng hµn</v>
          </cell>
          <cell r="G1067" t="str">
            <v>md</v>
          </cell>
          <cell r="I1067" t="str">
            <v/>
          </cell>
          <cell r="K1067">
            <v>1902.9999999999998</v>
          </cell>
          <cell r="L1067">
            <v>644.4480000000001</v>
          </cell>
          <cell r="M1067">
            <v>3248.1960000000004</v>
          </cell>
        </row>
        <row r="1068">
          <cell r="B1068" t="str">
            <v/>
          </cell>
          <cell r="C1068" t="str">
            <v/>
          </cell>
          <cell r="F1068" t="str">
            <v>a. VËt liÖu</v>
          </cell>
          <cell r="J1068">
            <v>1902.9999999999998</v>
          </cell>
        </row>
        <row r="1069">
          <cell r="B1069" t="str">
            <v/>
          </cell>
          <cell r="C1069" t="str">
            <v/>
          </cell>
          <cell r="E1069" t="str">
            <v>q</v>
          </cell>
          <cell r="F1069" t="str">
            <v>Que hµn</v>
          </cell>
          <cell r="G1069" t="str">
            <v>kg</v>
          </cell>
          <cell r="H1069">
            <v>0.173</v>
          </cell>
          <cell r="I1069">
            <v>11000</v>
          </cell>
          <cell r="J1069">
            <v>1902.9999999999998</v>
          </cell>
          <cell r="K1069">
            <v>1902.9999999999998</v>
          </cell>
        </row>
        <row r="1070">
          <cell r="B1070" t="str">
            <v/>
          </cell>
          <cell r="C1070" t="str">
            <v/>
          </cell>
          <cell r="F1070" t="str">
            <v>b. Nh©n c«ng</v>
          </cell>
          <cell r="J1070">
            <v>644.4480000000001</v>
          </cell>
        </row>
        <row r="1071">
          <cell r="B1071" t="str">
            <v/>
          </cell>
          <cell r="C1071" t="str">
            <v/>
          </cell>
          <cell r="E1071" t="str">
            <v>n4</v>
          </cell>
          <cell r="F1071" t="str">
            <v>Nh©n c«ng bËc 4,0/7</v>
          </cell>
          <cell r="G1071" t="str">
            <v>C«ng </v>
          </cell>
          <cell r="H1071">
            <v>0.042</v>
          </cell>
          <cell r="I1071">
            <v>15344</v>
          </cell>
          <cell r="J1071">
            <v>644.4480000000001</v>
          </cell>
          <cell r="L1071">
            <v>644.4480000000001</v>
          </cell>
        </row>
        <row r="1072">
          <cell r="B1072" t="str">
            <v/>
          </cell>
          <cell r="C1072" t="str">
            <v/>
          </cell>
          <cell r="F1072" t="str">
            <v>c. M¸y thi c«ng</v>
          </cell>
          <cell r="J1072">
            <v>3248.1960000000004</v>
          </cell>
        </row>
        <row r="1073">
          <cell r="B1073" t="str">
            <v/>
          </cell>
          <cell r="C1073" t="str">
            <v/>
          </cell>
          <cell r="E1073" t="str">
            <v>h23</v>
          </cell>
          <cell r="F1073" t="str">
            <v>M¸y hµn 23KW</v>
          </cell>
          <cell r="G1073" t="str">
            <v>Ca</v>
          </cell>
          <cell r="H1073">
            <v>0.042</v>
          </cell>
          <cell r="I1073">
            <v>77338</v>
          </cell>
          <cell r="J1073">
            <v>3248.1960000000004</v>
          </cell>
          <cell r="M1073">
            <v>3248.1960000000004</v>
          </cell>
        </row>
        <row r="1074">
          <cell r="B1074">
            <v>140</v>
          </cell>
          <cell r="C1074">
            <v>1479</v>
          </cell>
          <cell r="D1074" t="str">
            <v>3116a</v>
          </cell>
          <cell r="F1074" t="str">
            <v>§­êng c¾t thÐp b¶n dµy 8mm</v>
          </cell>
          <cell r="G1074" t="str">
            <v>m</v>
          </cell>
          <cell r="I1074" t="str">
            <v/>
          </cell>
          <cell r="K1074">
            <v>4125.87</v>
          </cell>
          <cell r="L1074">
            <v>1302.7056</v>
          </cell>
          <cell r="M1074">
            <v>1361.9088</v>
          </cell>
        </row>
        <row r="1075">
          <cell r="B1075" t="str">
            <v/>
          </cell>
          <cell r="C1075" t="str">
            <v/>
          </cell>
          <cell r="F1075" t="str">
            <v>a. VËt liÖu</v>
          </cell>
          <cell r="I1075" t="str">
            <v/>
          </cell>
          <cell r="J1075">
            <v>4125.87</v>
          </cell>
        </row>
        <row r="1076">
          <cell r="B1076" t="str">
            <v/>
          </cell>
          <cell r="E1076" t="str">
            <v>«</v>
          </cell>
          <cell r="F1076" t="str">
            <v>«xy</v>
          </cell>
          <cell r="G1076" t="str">
            <v>chai</v>
          </cell>
          <cell r="H1076">
            <v>0.0398</v>
          </cell>
          <cell r="I1076">
            <v>55650</v>
          </cell>
          <cell r="J1076">
            <v>2214.87</v>
          </cell>
          <cell r="K1076">
            <v>2214.87</v>
          </cell>
        </row>
        <row r="1077">
          <cell r="B1077" t="str">
            <v/>
          </cell>
          <cell r="E1077" t="str">
            <v>a</v>
          </cell>
          <cell r="F1077" t="str">
            <v>Axªtylen</v>
          </cell>
          <cell r="G1077" t="str">
            <v>Chai</v>
          </cell>
          <cell r="H1077">
            <v>0.013</v>
          </cell>
          <cell r="I1077">
            <v>147000</v>
          </cell>
          <cell r="J1077">
            <v>1911</v>
          </cell>
          <cell r="K1077">
            <v>1911</v>
          </cell>
        </row>
        <row r="1078">
          <cell r="B1078" t="str">
            <v/>
          </cell>
          <cell r="C1078" t="str">
            <v/>
          </cell>
          <cell r="F1078" t="str">
            <v>b. Nh©n c«ng</v>
          </cell>
          <cell r="I1078" t="str">
            <v/>
          </cell>
          <cell r="J1078">
            <v>1302.7056</v>
          </cell>
        </row>
        <row r="1079">
          <cell r="B1079" t="str">
            <v/>
          </cell>
          <cell r="E1079" t="str">
            <v>n4</v>
          </cell>
          <cell r="F1079" t="str">
            <v>Nh©n c«ng bËc 4,0/7</v>
          </cell>
          <cell r="G1079" t="str">
            <v>C«ng </v>
          </cell>
          <cell r="H1079">
            <v>0.0849</v>
          </cell>
          <cell r="I1079">
            <v>15344</v>
          </cell>
          <cell r="J1079">
            <v>1302.7056</v>
          </cell>
          <cell r="L1079">
            <v>1302.7056</v>
          </cell>
        </row>
        <row r="1080">
          <cell r="B1080" t="str">
            <v/>
          </cell>
          <cell r="F1080" t="str">
            <v>LÊy dÊu :0,01c</v>
          </cell>
          <cell r="K1080">
            <v>0</v>
          </cell>
          <cell r="M1080">
            <v>0</v>
          </cell>
        </row>
        <row r="1081">
          <cell r="B1081" t="str">
            <v/>
          </cell>
          <cell r="F1081" t="str">
            <v>C¾t thÐp : 0,023c</v>
          </cell>
          <cell r="K1081">
            <v>0</v>
          </cell>
          <cell r="M1081">
            <v>0</v>
          </cell>
        </row>
        <row r="1082">
          <cell r="B1082" t="str">
            <v/>
          </cell>
          <cell r="F1082" t="str">
            <v>TÈy bavia : 0,0519c</v>
          </cell>
          <cell r="K1082">
            <v>0</v>
          </cell>
          <cell r="M1082">
            <v>0</v>
          </cell>
        </row>
        <row r="1083">
          <cell r="B1083" t="str">
            <v/>
          </cell>
          <cell r="C1083" t="str">
            <v/>
          </cell>
          <cell r="F1083" t="str">
            <v>c. M¸y thi c«ng</v>
          </cell>
          <cell r="I1083" t="str">
            <v/>
          </cell>
          <cell r="J1083">
            <v>1361.9088</v>
          </cell>
        </row>
        <row r="1084">
          <cell r="B1084" t="str">
            <v/>
          </cell>
          <cell r="E1084" t="str">
            <v>nk</v>
          </cell>
          <cell r="F1084" t="str">
            <v>M¸y nÐn khÝ 10m3/h</v>
          </cell>
          <cell r="G1084" t="str">
            <v>Ca</v>
          </cell>
          <cell r="H1084">
            <v>0.0472</v>
          </cell>
          <cell r="I1084">
            <v>28854</v>
          </cell>
          <cell r="J1084">
            <v>1361.9088</v>
          </cell>
          <cell r="M1084">
            <v>1361.9088</v>
          </cell>
        </row>
        <row r="1085">
          <cell r="B1085">
            <v>141</v>
          </cell>
          <cell r="C1085">
            <v>1479</v>
          </cell>
          <cell r="D1085" t="str">
            <v>3116b</v>
          </cell>
          <cell r="F1085" t="str">
            <v>§­êng c¾t thÐp gãc</v>
          </cell>
          <cell r="G1085" t="str">
            <v>m¹ch</v>
          </cell>
          <cell r="I1085" t="str">
            <v/>
          </cell>
          <cell r="K1085">
            <v>2197.65</v>
          </cell>
          <cell r="L1085">
            <v>1614.80256</v>
          </cell>
          <cell r="M1085">
            <v>2282.3514</v>
          </cell>
        </row>
        <row r="1086">
          <cell r="B1086" t="str">
            <v/>
          </cell>
          <cell r="C1086" t="str">
            <v/>
          </cell>
          <cell r="F1086" t="str">
            <v>a. VËt liÖu</v>
          </cell>
          <cell r="I1086" t="str">
            <v/>
          </cell>
          <cell r="J1086">
            <v>2197.65</v>
          </cell>
        </row>
        <row r="1087">
          <cell r="B1087" t="str">
            <v/>
          </cell>
          <cell r="E1087" t="str">
            <v>«</v>
          </cell>
          <cell r="F1087" t="str">
            <v>«xy</v>
          </cell>
          <cell r="G1087" t="str">
            <v>chai</v>
          </cell>
          <cell r="H1087">
            <v>0.021</v>
          </cell>
          <cell r="I1087">
            <v>55650</v>
          </cell>
          <cell r="J1087">
            <v>1168.65</v>
          </cell>
          <cell r="K1087">
            <v>1168.65</v>
          </cell>
        </row>
        <row r="1088">
          <cell r="B1088" t="str">
            <v/>
          </cell>
          <cell r="E1088" t="str">
            <v>a</v>
          </cell>
          <cell r="F1088" t="str">
            <v>Axªtylen</v>
          </cell>
          <cell r="G1088" t="str">
            <v>Chai</v>
          </cell>
          <cell r="H1088">
            <v>0.007</v>
          </cell>
          <cell r="I1088">
            <v>147000</v>
          </cell>
          <cell r="J1088">
            <v>1029</v>
          </cell>
          <cell r="K1088">
            <v>1029</v>
          </cell>
        </row>
        <row r="1089">
          <cell r="B1089" t="str">
            <v/>
          </cell>
          <cell r="C1089" t="str">
            <v/>
          </cell>
          <cell r="F1089" t="str">
            <v>b. Nh©n c«ng</v>
          </cell>
          <cell r="I1089" t="str">
            <v/>
          </cell>
          <cell r="J1089">
            <v>1614.80256</v>
          </cell>
        </row>
        <row r="1090">
          <cell r="B1090" t="str">
            <v/>
          </cell>
          <cell r="E1090" t="str">
            <v>n4</v>
          </cell>
          <cell r="F1090" t="str">
            <v>Nh©n c«ng bËc 4,0/7</v>
          </cell>
          <cell r="G1090" t="str">
            <v>C«ng </v>
          </cell>
          <cell r="H1090">
            <v>0.10524</v>
          </cell>
          <cell r="I1090">
            <v>15344</v>
          </cell>
          <cell r="J1090">
            <v>1614.80256</v>
          </cell>
          <cell r="L1090">
            <v>1614.80256</v>
          </cell>
        </row>
        <row r="1091">
          <cell r="B1091" t="str">
            <v/>
          </cell>
          <cell r="F1091" t="str">
            <v>NC lÊy dÊu </v>
          </cell>
          <cell r="G1091" t="str">
            <v>C«ng </v>
          </cell>
          <cell r="H1091">
            <v>0.01</v>
          </cell>
          <cell r="L1091">
            <v>0</v>
          </cell>
        </row>
        <row r="1092">
          <cell r="B1092" t="str">
            <v/>
          </cell>
          <cell r="F1092" t="str">
            <v>NC c¾t thÐp</v>
          </cell>
          <cell r="G1092" t="str">
            <v>C«ng </v>
          </cell>
          <cell r="H1092">
            <v>0.00814</v>
          </cell>
          <cell r="L1092">
            <v>0</v>
          </cell>
        </row>
        <row r="1093">
          <cell r="B1093" t="str">
            <v/>
          </cell>
          <cell r="F1093" t="str">
            <v>NC tÈy bavia</v>
          </cell>
          <cell r="G1093" t="str">
            <v>C«ng </v>
          </cell>
          <cell r="H1093">
            <v>0.0871</v>
          </cell>
          <cell r="L1093">
            <v>0</v>
          </cell>
        </row>
        <row r="1094">
          <cell r="B1094" t="str">
            <v/>
          </cell>
          <cell r="C1094" t="str">
            <v/>
          </cell>
          <cell r="F1094" t="str">
            <v>c. M¸y thi c«ng</v>
          </cell>
          <cell r="I1094" t="str">
            <v/>
          </cell>
          <cell r="J1094">
            <v>2282.3514</v>
          </cell>
        </row>
        <row r="1095">
          <cell r="B1095" t="str">
            <v/>
          </cell>
          <cell r="E1095" t="str">
            <v>nk</v>
          </cell>
          <cell r="F1095" t="str">
            <v>M¸y nÐn khÝ 10m3/h</v>
          </cell>
          <cell r="G1095" t="str">
            <v>Ca</v>
          </cell>
          <cell r="H1095">
            <v>0.0791</v>
          </cell>
          <cell r="I1095">
            <v>28854</v>
          </cell>
          <cell r="J1095">
            <v>2282.3514</v>
          </cell>
          <cell r="M1095">
            <v>2282.3514</v>
          </cell>
        </row>
        <row r="1096">
          <cell r="B1096">
            <v>142</v>
          </cell>
          <cell r="C1096">
            <v>1479</v>
          </cell>
          <cell r="D1096" t="str">
            <v>3116b</v>
          </cell>
          <cell r="F1096" t="str">
            <v>§­êng c¾t thÐp b¶n dµy 12mm</v>
          </cell>
          <cell r="G1096" t="str">
            <v>m</v>
          </cell>
          <cell r="I1096" t="str">
            <v/>
          </cell>
          <cell r="K1096">
            <v>7793.099999999999</v>
          </cell>
          <cell r="L1096">
            <v>1980.9104</v>
          </cell>
          <cell r="M1096">
            <v>2282.3514</v>
          </cell>
        </row>
        <row r="1097">
          <cell r="B1097" t="str">
            <v/>
          </cell>
          <cell r="C1097" t="str">
            <v/>
          </cell>
          <cell r="F1097" t="str">
            <v>a. VËt liÖu</v>
          </cell>
          <cell r="I1097" t="str">
            <v/>
          </cell>
          <cell r="J1097">
            <v>7793.099999999999</v>
          </cell>
        </row>
        <row r="1098">
          <cell r="B1098" t="str">
            <v/>
          </cell>
          <cell r="E1098" t="str">
            <v>«</v>
          </cell>
          <cell r="F1098" t="str">
            <v>«xy</v>
          </cell>
          <cell r="G1098" t="str">
            <v>chai</v>
          </cell>
          <cell r="H1098">
            <v>0.074</v>
          </cell>
          <cell r="I1098">
            <v>55650</v>
          </cell>
          <cell r="J1098">
            <v>4118.099999999999</v>
          </cell>
          <cell r="K1098">
            <v>4118.099999999999</v>
          </cell>
        </row>
        <row r="1099">
          <cell r="B1099" t="str">
            <v/>
          </cell>
          <cell r="E1099" t="str">
            <v>a</v>
          </cell>
          <cell r="F1099" t="str">
            <v>Axªtylen</v>
          </cell>
          <cell r="G1099" t="str">
            <v>Chai</v>
          </cell>
          <cell r="H1099">
            <v>0.025</v>
          </cell>
          <cell r="I1099">
            <v>147000</v>
          </cell>
          <cell r="J1099">
            <v>3675</v>
          </cell>
          <cell r="K1099">
            <v>3675</v>
          </cell>
        </row>
        <row r="1100">
          <cell r="B1100" t="str">
            <v/>
          </cell>
          <cell r="C1100" t="str">
            <v/>
          </cell>
          <cell r="F1100" t="str">
            <v>b. Nh©n c«ng</v>
          </cell>
          <cell r="I1100" t="str">
            <v/>
          </cell>
          <cell r="J1100">
            <v>1980.9104</v>
          </cell>
        </row>
        <row r="1101">
          <cell r="B1101" t="str">
            <v/>
          </cell>
          <cell r="E1101" t="str">
            <v>n4</v>
          </cell>
          <cell r="F1101" t="str">
            <v>Nh©n c«ng bËc 4,0/7</v>
          </cell>
          <cell r="G1101" t="str">
            <v>C«ng </v>
          </cell>
          <cell r="H1101">
            <v>0.1291</v>
          </cell>
          <cell r="I1101">
            <v>15344</v>
          </cell>
          <cell r="J1101">
            <v>1980.9104</v>
          </cell>
          <cell r="L1101">
            <v>1980.9104</v>
          </cell>
        </row>
        <row r="1102">
          <cell r="B1102" t="str">
            <v/>
          </cell>
          <cell r="F1102" t="str">
            <v>LÊy dÊu :0,01c</v>
          </cell>
          <cell r="K1102">
            <v>0</v>
          </cell>
          <cell r="M1102">
            <v>0</v>
          </cell>
        </row>
        <row r="1103">
          <cell r="B1103" t="str">
            <v/>
          </cell>
          <cell r="F1103" t="str">
            <v>C¾t thÐp : 0,023c</v>
          </cell>
          <cell r="K1103">
            <v>0</v>
          </cell>
          <cell r="M1103">
            <v>0</v>
          </cell>
        </row>
        <row r="1104">
          <cell r="B1104" t="str">
            <v/>
          </cell>
          <cell r="F1104" t="str">
            <v>TÈy bavia : 0,0871c</v>
          </cell>
          <cell r="K1104">
            <v>0</v>
          </cell>
          <cell r="M1104">
            <v>0</v>
          </cell>
        </row>
        <row r="1105">
          <cell r="B1105" t="str">
            <v/>
          </cell>
          <cell r="C1105" t="str">
            <v/>
          </cell>
          <cell r="F1105" t="str">
            <v>c. M¸y thi c«ng</v>
          </cell>
          <cell r="I1105" t="str">
            <v/>
          </cell>
          <cell r="J1105">
            <v>2282.3514</v>
          </cell>
        </row>
        <row r="1106">
          <cell r="B1106" t="str">
            <v/>
          </cell>
          <cell r="E1106" t="str">
            <v>nk</v>
          </cell>
          <cell r="F1106" t="str">
            <v>M¸y nÐn khÝ 10m3/h</v>
          </cell>
          <cell r="G1106" t="str">
            <v>Ca</v>
          </cell>
          <cell r="H1106">
            <v>0.0791</v>
          </cell>
          <cell r="I1106">
            <v>28854</v>
          </cell>
          <cell r="J1106">
            <v>2282.3514</v>
          </cell>
          <cell r="M1106">
            <v>2282.3514</v>
          </cell>
        </row>
        <row r="1107">
          <cell r="B1107">
            <v>143</v>
          </cell>
          <cell r="C1107">
            <v>1479</v>
          </cell>
          <cell r="D1107" t="str">
            <v>3136g</v>
          </cell>
          <cell r="F1107" t="str">
            <v>§­êng hµn d=10mm</v>
          </cell>
          <cell r="G1107" t="str">
            <v>md</v>
          </cell>
          <cell r="I1107" t="str">
            <v/>
          </cell>
          <cell r="K1107">
            <v>10340</v>
          </cell>
          <cell r="L1107">
            <v>2378.32</v>
          </cell>
          <cell r="M1107">
            <v>11987.39</v>
          </cell>
        </row>
        <row r="1108">
          <cell r="B1108" t="str">
            <v/>
          </cell>
          <cell r="C1108" t="str">
            <v/>
          </cell>
          <cell r="F1108" t="str">
            <v>a. VËt liÖu</v>
          </cell>
          <cell r="I1108" t="str">
            <v/>
          </cell>
          <cell r="J1108">
            <v>10340</v>
          </cell>
        </row>
        <row r="1109">
          <cell r="B1109" t="str">
            <v/>
          </cell>
          <cell r="E1109" t="str">
            <v>q</v>
          </cell>
          <cell r="F1109" t="str">
            <v>Que hµn</v>
          </cell>
          <cell r="G1109" t="str">
            <v>kg</v>
          </cell>
          <cell r="H1109">
            <v>0.94</v>
          </cell>
          <cell r="I1109">
            <v>11000</v>
          </cell>
          <cell r="J1109">
            <v>10340</v>
          </cell>
          <cell r="K1109">
            <v>10340</v>
          </cell>
        </row>
        <row r="1110">
          <cell r="B1110" t="str">
            <v/>
          </cell>
          <cell r="C1110" t="str">
            <v/>
          </cell>
          <cell r="F1110" t="str">
            <v>b. Nh©n c«ng</v>
          </cell>
          <cell r="I1110" t="str">
            <v/>
          </cell>
          <cell r="J1110">
            <v>2378.32</v>
          </cell>
        </row>
        <row r="1111">
          <cell r="B1111" t="str">
            <v/>
          </cell>
          <cell r="E1111" t="str">
            <v>n4</v>
          </cell>
          <cell r="F1111" t="str">
            <v>Nh©n c«ng bËc 4,0/7</v>
          </cell>
          <cell r="G1111" t="str">
            <v>C«ng </v>
          </cell>
          <cell r="H1111">
            <v>0.155</v>
          </cell>
          <cell r="I1111">
            <v>15344</v>
          </cell>
          <cell r="J1111">
            <v>2378.32</v>
          </cell>
          <cell r="L1111">
            <v>2378.32</v>
          </cell>
        </row>
        <row r="1112">
          <cell r="B1112" t="str">
            <v/>
          </cell>
          <cell r="C1112" t="str">
            <v/>
          </cell>
          <cell r="F1112" t="str">
            <v>c. M¸y thi c«ng</v>
          </cell>
          <cell r="I1112" t="str">
            <v/>
          </cell>
          <cell r="J1112">
            <v>11987.39</v>
          </cell>
        </row>
        <row r="1113">
          <cell r="B1113" t="str">
            <v/>
          </cell>
          <cell r="E1113" t="str">
            <v>h23</v>
          </cell>
          <cell r="F1113" t="str">
            <v>M¸y hµn 23KW</v>
          </cell>
          <cell r="G1113" t="str">
            <v>Ca</v>
          </cell>
          <cell r="H1113">
            <v>0.155</v>
          </cell>
          <cell r="I1113">
            <v>77338</v>
          </cell>
          <cell r="J1113">
            <v>11987.39</v>
          </cell>
          <cell r="M1113">
            <v>11987.39</v>
          </cell>
        </row>
        <row r="1114">
          <cell r="B1114">
            <v>144</v>
          </cell>
          <cell r="C1114">
            <v>1479</v>
          </cell>
          <cell r="D1114" t="str">
            <v>3136a</v>
          </cell>
          <cell r="F1114" t="str">
            <v>§­êng hµn d=4mm</v>
          </cell>
          <cell r="G1114" t="str">
            <v>md</v>
          </cell>
          <cell r="I1114" t="str">
            <v/>
          </cell>
          <cell r="K1114">
            <v>1902.9999999999998</v>
          </cell>
          <cell r="L1114">
            <v>644.4480000000001</v>
          </cell>
          <cell r="M1114">
            <v>3248.1960000000004</v>
          </cell>
        </row>
        <row r="1115">
          <cell r="B1115" t="str">
            <v/>
          </cell>
          <cell r="C1115" t="str">
            <v/>
          </cell>
          <cell r="F1115" t="str">
            <v>a. VËt liÖu</v>
          </cell>
          <cell r="I1115" t="str">
            <v/>
          </cell>
          <cell r="J1115">
            <v>1902.9999999999998</v>
          </cell>
        </row>
        <row r="1116">
          <cell r="B1116" t="str">
            <v/>
          </cell>
          <cell r="E1116" t="str">
            <v>q</v>
          </cell>
          <cell r="F1116" t="str">
            <v>Que hµn</v>
          </cell>
          <cell r="G1116" t="str">
            <v>kg</v>
          </cell>
          <cell r="H1116">
            <v>0.173</v>
          </cell>
          <cell r="I1116">
            <v>11000</v>
          </cell>
          <cell r="J1116">
            <v>1902.9999999999998</v>
          </cell>
          <cell r="K1116">
            <v>1902.9999999999998</v>
          </cell>
        </row>
        <row r="1117">
          <cell r="B1117" t="str">
            <v/>
          </cell>
          <cell r="C1117" t="str">
            <v/>
          </cell>
          <cell r="F1117" t="str">
            <v>b. Nh©n c«ng</v>
          </cell>
          <cell r="I1117" t="str">
            <v/>
          </cell>
          <cell r="J1117">
            <v>644.4480000000001</v>
          </cell>
        </row>
        <row r="1118">
          <cell r="B1118" t="str">
            <v/>
          </cell>
          <cell r="E1118" t="str">
            <v>n4</v>
          </cell>
          <cell r="F1118" t="str">
            <v>Nh©n c«ng bËc 4,0/7</v>
          </cell>
          <cell r="G1118" t="str">
            <v>C«ng </v>
          </cell>
          <cell r="H1118">
            <v>0.042</v>
          </cell>
          <cell r="I1118">
            <v>15344</v>
          </cell>
          <cell r="J1118">
            <v>644.4480000000001</v>
          </cell>
          <cell r="L1118">
            <v>644.4480000000001</v>
          </cell>
        </row>
        <row r="1119">
          <cell r="B1119" t="str">
            <v/>
          </cell>
          <cell r="C1119" t="str">
            <v/>
          </cell>
          <cell r="F1119" t="str">
            <v>c. M¸y thi c«ng</v>
          </cell>
          <cell r="I1119" t="str">
            <v/>
          </cell>
          <cell r="J1119">
            <v>3248.1960000000004</v>
          </cell>
        </row>
        <row r="1120">
          <cell r="B1120" t="str">
            <v/>
          </cell>
          <cell r="E1120" t="str">
            <v>h23</v>
          </cell>
          <cell r="F1120" t="str">
            <v>M¸y hµn 23KW</v>
          </cell>
          <cell r="G1120" t="str">
            <v>Ca</v>
          </cell>
          <cell r="H1120">
            <v>0.042</v>
          </cell>
          <cell r="I1120">
            <v>77338</v>
          </cell>
          <cell r="J1120">
            <v>3248.1960000000004</v>
          </cell>
          <cell r="M1120">
            <v>3248.1960000000004</v>
          </cell>
        </row>
        <row r="1121">
          <cell r="B1121">
            <v>145</v>
          </cell>
          <cell r="C1121">
            <v>1479</v>
          </cell>
          <cell r="D1121" t="str">
            <v>3136®</v>
          </cell>
          <cell r="F1121" t="str">
            <v>§­êng hµn d=8mm</v>
          </cell>
          <cell r="G1121" t="str">
            <v>md</v>
          </cell>
          <cell r="I1121" t="str">
            <v/>
          </cell>
          <cell r="K1121">
            <v>6380</v>
          </cell>
          <cell r="L1121">
            <v>1595.7759999999998</v>
          </cell>
          <cell r="M1121">
            <v>8043.152</v>
          </cell>
        </row>
        <row r="1122">
          <cell r="B1122" t="str">
            <v/>
          </cell>
          <cell r="C1122" t="str">
            <v/>
          </cell>
          <cell r="F1122" t="str">
            <v>a. VËt liÖu</v>
          </cell>
          <cell r="I1122" t="str">
            <v/>
          </cell>
          <cell r="J1122">
            <v>6380</v>
          </cell>
        </row>
        <row r="1123">
          <cell r="B1123" t="str">
            <v/>
          </cell>
          <cell r="E1123" t="str">
            <v>q</v>
          </cell>
          <cell r="F1123" t="str">
            <v>Que hµn</v>
          </cell>
          <cell r="G1123" t="str">
            <v>kg</v>
          </cell>
          <cell r="H1123">
            <v>0.58</v>
          </cell>
          <cell r="I1123">
            <v>11000</v>
          </cell>
          <cell r="J1123">
            <v>6380</v>
          </cell>
          <cell r="K1123">
            <v>6380</v>
          </cell>
        </row>
        <row r="1124">
          <cell r="B1124" t="str">
            <v/>
          </cell>
          <cell r="C1124" t="str">
            <v/>
          </cell>
          <cell r="F1124" t="str">
            <v>b. Nh©n c«ng</v>
          </cell>
          <cell r="I1124" t="str">
            <v/>
          </cell>
          <cell r="J1124">
            <v>1595.7759999999998</v>
          </cell>
        </row>
        <row r="1125">
          <cell r="B1125" t="str">
            <v/>
          </cell>
          <cell r="E1125" t="str">
            <v>n4</v>
          </cell>
          <cell r="F1125" t="str">
            <v>Nh©n c«ng bËc 4,0/7</v>
          </cell>
          <cell r="G1125" t="str">
            <v>C«ng </v>
          </cell>
          <cell r="H1125">
            <v>0.104</v>
          </cell>
          <cell r="I1125">
            <v>15344</v>
          </cell>
          <cell r="J1125">
            <v>1595.7759999999998</v>
          </cell>
          <cell r="L1125">
            <v>1595.7759999999998</v>
          </cell>
        </row>
        <row r="1126">
          <cell r="B1126" t="str">
            <v/>
          </cell>
          <cell r="C1126" t="str">
            <v/>
          </cell>
          <cell r="F1126" t="str">
            <v>c. M¸y thi c«ng</v>
          </cell>
          <cell r="I1126" t="str">
            <v/>
          </cell>
          <cell r="J1126">
            <v>8043.152</v>
          </cell>
        </row>
        <row r="1127">
          <cell r="B1127" t="str">
            <v/>
          </cell>
          <cell r="E1127" t="str">
            <v>h23</v>
          </cell>
          <cell r="F1127" t="str">
            <v>M¸y hµn 23KW</v>
          </cell>
          <cell r="G1127" t="str">
            <v>Ca</v>
          </cell>
          <cell r="H1127">
            <v>0.104</v>
          </cell>
          <cell r="I1127">
            <v>77338</v>
          </cell>
          <cell r="J1127">
            <v>8043.152</v>
          </cell>
          <cell r="M1127">
            <v>8043.152</v>
          </cell>
        </row>
        <row r="1128">
          <cell r="B1128">
            <v>146</v>
          </cell>
          <cell r="C1128">
            <v>1242</v>
          </cell>
          <cell r="D1128" t="str">
            <v>UC2240vd</v>
          </cell>
          <cell r="F1128" t="str">
            <v>S¬n ph¶n quang</v>
          </cell>
          <cell r="G1128" t="str">
            <v>m2</v>
          </cell>
          <cell r="I1128" t="str">
            <v/>
          </cell>
          <cell r="K1128">
            <v>19792.97</v>
          </cell>
          <cell r="L1128">
            <v>1826.375</v>
          </cell>
          <cell r="M1128">
            <v>0</v>
          </cell>
        </row>
        <row r="1129">
          <cell r="B1129" t="str">
            <v/>
          </cell>
          <cell r="C1129" t="str">
            <v/>
          </cell>
          <cell r="F1129" t="str">
            <v>a. VËt liÖu</v>
          </cell>
          <cell r="I1129" t="str">
            <v/>
          </cell>
          <cell r="J1129">
            <v>19792.97</v>
          </cell>
        </row>
        <row r="1130">
          <cell r="B1130" t="str">
            <v/>
          </cell>
          <cell r="C1130" t="str">
            <v/>
          </cell>
          <cell r="F1130" t="str">
            <v>S¬n ph¶n quang</v>
          </cell>
          <cell r="G1130" t="str">
            <v>kg</v>
          </cell>
          <cell r="H1130">
            <v>0.225</v>
          </cell>
          <cell r="I1130">
            <v>85000</v>
          </cell>
          <cell r="J1130">
            <v>19125</v>
          </cell>
          <cell r="K1130">
            <v>19125</v>
          </cell>
        </row>
        <row r="1131">
          <cell r="B1131" t="str">
            <v/>
          </cell>
          <cell r="C1131" t="str">
            <v/>
          </cell>
          <cell r="E1131" t="str">
            <v>xg</v>
          </cell>
          <cell r="F1131" t="str">
            <v>X¨ng</v>
          </cell>
          <cell r="G1131" t="str">
            <v>kg</v>
          </cell>
          <cell r="H1131">
            <v>0.118</v>
          </cell>
          <cell r="I1131">
            <v>4000</v>
          </cell>
          <cell r="J1131">
            <v>472</v>
          </cell>
          <cell r="K1131">
            <v>472</v>
          </cell>
        </row>
        <row r="1132">
          <cell r="B1132" t="str">
            <v/>
          </cell>
          <cell r="C1132" t="str">
            <v/>
          </cell>
          <cell r="E1132" t="str">
            <v>#</v>
          </cell>
          <cell r="F1132" t="str">
            <v>VËt liÖu kh¸c</v>
          </cell>
          <cell r="G1132" t="str">
            <v>%</v>
          </cell>
          <cell r="H1132">
            <v>1</v>
          </cell>
          <cell r="I1132">
            <v>19597</v>
          </cell>
          <cell r="J1132">
            <v>195.97</v>
          </cell>
          <cell r="K1132">
            <v>195.97</v>
          </cell>
        </row>
        <row r="1133">
          <cell r="B1133" t="str">
            <v/>
          </cell>
          <cell r="C1133" t="str">
            <v/>
          </cell>
          <cell r="F1133" t="str">
            <v>b. Nh©n c«ng</v>
          </cell>
          <cell r="I1133" t="str">
            <v/>
          </cell>
          <cell r="J1133">
            <v>1826.375</v>
          </cell>
        </row>
        <row r="1134">
          <cell r="B1134" t="str">
            <v/>
          </cell>
          <cell r="C1134" t="str">
            <v/>
          </cell>
          <cell r="E1134">
            <v>3.5</v>
          </cell>
          <cell r="F1134" t="str">
            <v>Nh©n c«ng bËc 3,5/7</v>
          </cell>
          <cell r="G1134" t="str">
            <v>C«ng </v>
          </cell>
          <cell r="H1134">
            <v>0.125</v>
          </cell>
          <cell r="I1134">
            <v>14611</v>
          </cell>
          <cell r="J1134">
            <v>1826.375</v>
          </cell>
          <cell r="L1134">
            <v>1826.375</v>
          </cell>
        </row>
        <row r="1135">
          <cell r="B1135">
            <v>147</v>
          </cell>
          <cell r="C1135">
            <v>1242</v>
          </cell>
          <cell r="D1135" t="str">
            <v>UA1210</v>
          </cell>
          <cell r="F1135" t="str">
            <v>QuÐt v«i gê lan can</v>
          </cell>
          <cell r="G1135" t="str">
            <v>m2</v>
          </cell>
          <cell r="I1135" t="str">
            <v/>
          </cell>
          <cell r="K1135">
            <v>445.536</v>
          </cell>
          <cell r="L1135">
            <v>1022.7700000000001</v>
          </cell>
          <cell r="M1135">
            <v>0</v>
          </cell>
        </row>
        <row r="1136">
          <cell r="B1136" t="str">
            <v/>
          </cell>
          <cell r="C1136" t="str">
            <v/>
          </cell>
          <cell r="F1136" t="str">
            <v>a. VËt liÖu</v>
          </cell>
          <cell r="I1136" t="str">
            <v/>
          </cell>
          <cell r="J1136">
            <v>445.536</v>
          </cell>
        </row>
        <row r="1137">
          <cell r="B1137" t="str">
            <v/>
          </cell>
          <cell r="C1137" t="str">
            <v/>
          </cell>
          <cell r="E1137" t="str">
            <v>vc</v>
          </cell>
          <cell r="F1137" t="str">
            <v>V«i côc</v>
          </cell>
          <cell r="G1137" t="str">
            <v>kg</v>
          </cell>
          <cell r="H1137">
            <v>0.32</v>
          </cell>
          <cell r="I1137">
            <v>1050</v>
          </cell>
          <cell r="J1137">
            <v>336</v>
          </cell>
          <cell r="K1137">
            <v>336</v>
          </cell>
        </row>
        <row r="1138">
          <cell r="B1138" t="str">
            <v/>
          </cell>
          <cell r="C1138" t="str">
            <v/>
          </cell>
          <cell r="E1138" t="str">
            <v>pc</v>
          </cell>
          <cell r="F1138" t="str">
            <v>PhÌn chua</v>
          </cell>
          <cell r="G1138" t="str">
            <v>kg</v>
          </cell>
          <cell r="H1138">
            <v>0.01</v>
          </cell>
          <cell r="I1138">
            <v>10080</v>
          </cell>
          <cell r="J1138">
            <v>100.8</v>
          </cell>
          <cell r="K1138">
            <v>100.8</v>
          </cell>
        </row>
        <row r="1139">
          <cell r="B1139" t="str">
            <v/>
          </cell>
          <cell r="C1139" t="str">
            <v/>
          </cell>
          <cell r="E1139" t="str">
            <v>#</v>
          </cell>
          <cell r="F1139" t="str">
            <v>VËt liÖu kh¸c</v>
          </cell>
          <cell r="G1139" t="str">
            <v>%</v>
          </cell>
          <cell r="H1139">
            <v>2</v>
          </cell>
          <cell r="I1139">
            <v>436.8</v>
          </cell>
          <cell r="J1139">
            <v>8.736</v>
          </cell>
          <cell r="K1139">
            <v>8.736</v>
          </cell>
        </row>
        <row r="1140">
          <cell r="B1140" t="str">
            <v/>
          </cell>
          <cell r="C1140" t="str">
            <v/>
          </cell>
          <cell r="F1140" t="str">
            <v>b. Nh©n c«ng</v>
          </cell>
          <cell r="I1140" t="str">
            <v/>
          </cell>
          <cell r="J1140">
            <v>1022.7700000000001</v>
          </cell>
        </row>
        <row r="1141">
          <cell r="B1141" t="str">
            <v/>
          </cell>
          <cell r="C1141" t="str">
            <v/>
          </cell>
          <cell r="E1141">
            <v>3.5</v>
          </cell>
          <cell r="F1141" t="str">
            <v>Nh©n c«ng bËc 3,5/7</v>
          </cell>
          <cell r="G1141" t="str">
            <v>C«ng </v>
          </cell>
          <cell r="H1141">
            <v>0.07</v>
          </cell>
          <cell r="I1141">
            <v>14611</v>
          </cell>
          <cell r="J1141">
            <v>1022.7700000000001</v>
          </cell>
          <cell r="L1141">
            <v>1022.7700000000001</v>
          </cell>
        </row>
        <row r="1142">
          <cell r="B1142">
            <v>148</v>
          </cell>
          <cell r="C1142">
            <v>1242</v>
          </cell>
          <cell r="D1142" t="str">
            <v>BK.2103</v>
          </cell>
          <cell r="F1142" t="str">
            <v>San ®Çm mÆt b»ng dµy 50cm</v>
          </cell>
          <cell r="G1142" t="str">
            <v>m3</v>
          </cell>
          <cell r="I1142" t="str">
            <v/>
          </cell>
          <cell r="K1142">
            <v>0</v>
          </cell>
          <cell r="L1142">
            <v>0</v>
          </cell>
          <cell r="M1142">
            <v>2133.13932</v>
          </cell>
        </row>
        <row r="1143">
          <cell r="B1143" t="str">
            <v/>
          </cell>
          <cell r="C1143" t="str">
            <v/>
          </cell>
          <cell r="F1143" t="str">
            <v>c. M¸y thi c«ng</v>
          </cell>
          <cell r="I1143" t="str">
            <v/>
          </cell>
          <cell r="J1143">
            <v>2133.13932</v>
          </cell>
        </row>
        <row r="1144">
          <cell r="B1144" t="str">
            <v/>
          </cell>
          <cell r="C1144" t="str">
            <v/>
          </cell>
          <cell r="E1144" t="str">
            <v>md9</v>
          </cell>
          <cell r="F1144" t="str">
            <v>M¸y ®Çm 9T</v>
          </cell>
          <cell r="G1144" t="str">
            <v>Ca</v>
          </cell>
          <cell r="H1144">
            <v>0.00274</v>
          </cell>
          <cell r="I1144">
            <v>443844</v>
          </cell>
          <cell r="J1144">
            <v>1216.13256</v>
          </cell>
          <cell r="M1144">
            <v>1216.13256</v>
          </cell>
        </row>
        <row r="1145">
          <cell r="B1145" t="str">
            <v/>
          </cell>
          <cell r="C1145" t="str">
            <v/>
          </cell>
          <cell r="E1145" t="str">
            <v>mu110</v>
          </cell>
          <cell r="F1145" t="str">
            <v>M¸y ñi 110cv</v>
          </cell>
          <cell r="G1145" t="str">
            <v>Ca</v>
          </cell>
          <cell r="H1145">
            <v>0.00137</v>
          </cell>
          <cell r="I1145">
            <v>669348</v>
          </cell>
          <cell r="J1145">
            <v>917.00676</v>
          </cell>
          <cell r="M1145">
            <v>917.00676</v>
          </cell>
        </row>
        <row r="1146">
          <cell r="B1146">
            <v>149</v>
          </cell>
          <cell r="C1146">
            <v>1242</v>
          </cell>
          <cell r="D1146" t="str">
            <v>EB.2220</v>
          </cell>
          <cell r="F1146" t="str">
            <v>CPDD lµm ®­êng t¹m k95</v>
          </cell>
          <cell r="G1146" t="str">
            <v>100m3</v>
          </cell>
          <cell r="I1146" t="str">
            <v/>
          </cell>
          <cell r="K1146">
            <v>17712194.85714286</v>
          </cell>
          <cell r="L1146">
            <v>67513.6</v>
          </cell>
          <cell r="M1146">
            <v>760288.2084</v>
          </cell>
        </row>
        <row r="1147">
          <cell r="B1147" t="str">
            <v/>
          </cell>
          <cell r="C1147" t="str">
            <v/>
          </cell>
          <cell r="F1147" t="str">
            <v>a - VËt liÖu :</v>
          </cell>
          <cell r="J1147">
            <v>17712194.85714286</v>
          </cell>
        </row>
        <row r="1148">
          <cell r="B1148" t="str">
            <v/>
          </cell>
          <cell r="C1148" t="str">
            <v/>
          </cell>
          <cell r="E1148" t="str">
            <v>cpdd</v>
          </cell>
          <cell r="F1148" t="str">
            <v>CÊp phèi ®¸ d¨m</v>
          </cell>
          <cell r="G1148" t="str">
            <v>m3</v>
          </cell>
          <cell r="H1148">
            <v>138</v>
          </cell>
          <cell r="I1148">
            <v>128349.23809523809</v>
          </cell>
          <cell r="J1148">
            <v>17712194.85714286</v>
          </cell>
          <cell r="K1148">
            <v>17712194.85714286</v>
          </cell>
        </row>
        <row r="1149">
          <cell r="B1149" t="str">
            <v/>
          </cell>
          <cell r="C1149" t="str">
            <v/>
          </cell>
          <cell r="F1149" t="str">
            <v>b - Nh©n c«ng</v>
          </cell>
          <cell r="J1149">
            <v>67513.6</v>
          </cell>
        </row>
        <row r="1150">
          <cell r="B1150" t="str">
            <v/>
          </cell>
          <cell r="C1150" t="str">
            <v/>
          </cell>
          <cell r="E1150" t="str">
            <v>N4</v>
          </cell>
          <cell r="F1150" t="str">
            <v>Nh©n c«ng bËc 4,0/7</v>
          </cell>
          <cell r="G1150" t="str">
            <v>C«ng </v>
          </cell>
          <cell r="H1150">
            <v>4.4</v>
          </cell>
          <cell r="I1150">
            <v>15344</v>
          </cell>
          <cell r="J1150">
            <v>67513.6</v>
          </cell>
          <cell r="L1150">
            <v>67513.6</v>
          </cell>
        </row>
        <row r="1151">
          <cell r="B1151" t="str">
            <v/>
          </cell>
          <cell r="C1151" t="str">
            <v/>
          </cell>
          <cell r="F1151" t="str">
            <v>c- m¸y</v>
          </cell>
          <cell r="J1151">
            <v>760288.2084</v>
          </cell>
        </row>
        <row r="1152">
          <cell r="B1152" t="str">
            <v/>
          </cell>
          <cell r="C1152" t="str">
            <v/>
          </cell>
          <cell r="E1152" t="str">
            <v>mr50</v>
          </cell>
          <cell r="F1152" t="str">
            <v>M¸y r¶i 50-60m3/h</v>
          </cell>
          <cell r="G1152" t="str">
            <v>Ca</v>
          </cell>
          <cell r="H1152">
            <v>0.21</v>
          </cell>
          <cell r="I1152">
            <v>1177680</v>
          </cell>
          <cell r="J1152">
            <v>247312.8</v>
          </cell>
          <cell r="M1152">
            <v>247312.8</v>
          </cell>
        </row>
        <row r="1153">
          <cell r="B1153" t="str">
            <v/>
          </cell>
          <cell r="C1153" t="str">
            <v/>
          </cell>
          <cell r="E1153" t="str">
            <v>lr25</v>
          </cell>
          <cell r="F1153" t="str">
            <v>Lu rung 25T</v>
          </cell>
          <cell r="G1153" t="str">
            <v>Ca</v>
          </cell>
          <cell r="H1153">
            <v>0.21</v>
          </cell>
          <cell r="I1153">
            <v>928648</v>
          </cell>
          <cell r="J1153">
            <v>195016.08</v>
          </cell>
          <cell r="M1153">
            <v>195016.08</v>
          </cell>
        </row>
        <row r="1154">
          <cell r="B1154" t="str">
            <v/>
          </cell>
          <cell r="C1154" t="str">
            <v/>
          </cell>
          <cell r="E1154" t="str">
            <v>lbl16</v>
          </cell>
          <cell r="F1154" t="str">
            <v>Lu b¸nh lèp 16T</v>
          </cell>
          <cell r="G1154" t="str">
            <v>Ca</v>
          </cell>
          <cell r="H1154">
            <v>0.42</v>
          </cell>
          <cell r="I1154">
            <v>432053</v>
          </cell>
          <cell r="J1154">
            <v>181462.25999999998</v>
          </cell>
          <cell r="M1154">
            <v>181462.25999999998</v>
          </cell>
        </row>
        <row r="1155">
          <cell r="B1155" t="str">
            <v/>
          </cell>
          <cell r="C1155" t="str">
            <v/>
          </cell>
          <cell r="E1155" t="str">
            <v>l10</v>
          </cell>
          <cell r="F1155" t="str">
            <v>Lu 10T</v>
          </cell>
          <cell r="G1155" t="str">
            <v>Ca</v>
          </cell>
          <cell r="H1155">
            <v>0.21</v>
          </cell>
          <cell r="I1155">
            <v>288922</v>
          </cell>
          <cell r="J1155">
            <v>60673.619999999995</v>
          </cell>
          <cell r="M1155">
            <v>60673.619999999995</v>
          </cell>
        </row>
        <row r="1156">
          <cell r="B1156" t="str">
            <v/>
          </cell>
          <cell r="C1156" t="str">
            <v/>
          </cell>
          <cell r="E1156" t="str">
            <v>ottn5</v>
          </cell>
          <cell r="F1156" t="str">
            <v>¤t« t­íi n­íc 5m3</v>
          </cell>
          <cell r="G1156" t="str">
            <v>Ca</v>
          </cell>
          <cell r="H1156">
            <v>0.21</v>
          </cell>
          <cell r="I1156">
            <v>343052</v>
          </cell>
          <cell r="J1156">
            <v>72040.92</v>
          </cell>
          <cell r="M1156">
            <v>72040.92</v>
          </cell>
        </row>
        <row r="1157">
          <cell r="B1157" t="str">
            <v/>
          </cell>
          <cell r="C1157" t="str">
            <v/>
          </cell>
          <cell r="E1157" t="str">
            <v>m#</v>
          </cell>
          <cell r="F1157" t="str">
            <v>M¸y kh¸c</v>
          </cell>
          <cell r="G1157" t="str">
            <v>%</v>
          </cell>
          <cell r="H1157">
            <v>0.5</v>
          </cell>
          <cell r="I1157">
            <v>756505.68</v>
          </cell>
          <cell r="J1157">
            <v>3782.5284</v>
          </cell>
          <cell r="M1157">
            <v>3782.5284</v>
          </cell>
        </row>
        <row r="1158">
          <cell r="B1158">
            <v>150</v>
          </cell>
          <cell r="C1158">
            <v>1242</v>
          </cell>
          <cell r="D1158" t="str">
            <v>LA.3220vd</v>
          </cell>
          <cell r="F1158" t="str">
            <v>CÈu l¾p dÇm cÇu bª t«ng cèt thÐp</v>
          </cell>
          <cell r="G1158" t="str">
            <v>DÇm</v>
          </cell>
          <cell r="I1158" t="str">
            <v/>
          </cell>
          <cell r="K1158">
            <v>0</v>
          </cell>
          <cell r="L1158">
            <v>23003.04</v>
          </cell>
          <cell r="M1158">
            <v>329370</v>
          </cell>
        </row>
        <row r="1159">
          <cell r="B1159" t="str">
            <v/>
          </cell>
          <cell r="C1159" t="str">
            <v/>
          </cell>
          <cell r="F1159" t="str">
            <v>b. Nh©n c«ng</v>
          </cell>
          <cell r="J1159">
            <v>23003.04</v>
          </cell>
        </row>
        <row r="1160">
          <cell r="B1160" t="str">
            <v/>
          </cell>
          <cell r="C1160" t="str">
            <v/>
          </cell>
          <cell r="E1160">
            <v>4.5</v>
          </cell>
          <cell r="F1160" t="str">
            <v>Nh©n c«ng bËc 4,5/7</v>
          </cell>
          <cell r="G1160" t="str">
            <v>C«ng </v>
          </cell>
          <cell r="H1160">
            <v>1.36</v>
          </cell>
          <cell r="I1160">
            <v>16914</v>
          </cell>
          <cell r="J1160">
            <v>23003.04</v>
          </cell>
          <cell r="L1160">
            <v>23003.04</v>
          </cell>
        </row>
        <row r="1161">
          <cell r="B1161" t="str">
            <v/>
          </cell>
          <cell r="C1161" t="str">
            <v/>
          </cell>
          <cell r="F1161" t="str">
            <v>c. M¸y thi c«ng</v>
          </cell>
          <cell r="J1161">
            <v>329370</v>
          </cell>
        </row>
        <row r="1162">
          <cell r="B1162" t="str">
            <v/>
          </cell>
          <cell r="C1162" t="str">
            <v/>
          </cell>
          <cell r="E1162" t="str">
            <v>c16t</v>
          </cell>
          <cell r="F1162" t="str">
            <v>CÈu 16T (dïng 2 cÈu)</v>
          </cell>
          <cell r="G1162" t="str">
            <v>Ca</v>
          </cell>
          <cell r="H1162">
            <v>0.4</v>
          </cell>
          <cell r="I1162">
            <v>823425</v>
          </cell>
          <cell r="J1162">
            <v>329370</v>
          </cell>
          <cell r="M1162">
            <v>329370</v>
          </cell>
        </row>
        <row r="1163">
          <cell r="B1163">
            <v>151</v>
          </cell>
          <cell r="C1163">
            <v>1479</v>
          </cell>
          <cell r="D1163">
            <v>3175</v>
          </cell>
          <cell r="F1163" t="str">
            <v>Th¸o dì ®­êng tr­ît vËn chuyÓn dÇm</v>
          </cell>
          <cell r="G1163" t="str">
            <v>m</v>
          </cell>
          <cell r="I1163" t="str">
            <v/>
          </cell>
          <cell r="K1163">
            <v>0</v>
          </cell>
          <cell r="L1163">
            <v>5539.184</v>
          </cell>
          <cell r="M1163">
            <v>0</v>
          </cell>
        </row>
        <row r="1164">
          <cell r="B1164" t="str">
            <v/>
          </cell>
          <cell r="C1164" t="str">
            <v/>
          </cell>
          <cell r="F1164" t="str">
            <v>b - Nh©n c«ng</v>
          </cell>
          <cell r="J1164">
            <v>5539.184</v>
          </cell>
        </row>
        <row r="1165">
          <cell r="B1165" t="str">
            <v/>
          </cell>
          <cell r="C1165" t="str">
            <v/>
          </cell>
          <cell r="E1165" t="str">
            <v>n4</v>
          </cell>
          <cell r="F1165" t="str">
            <v>Nh©n c«ng bËc 4,0/7</v>
          </cell>
          <cell r="G1165" t="str">
            <v>C«ng </v>
          </cell>
          <cell r="H1165">
            <v>0.361</v>
          </cell>
          <cell r="I1165">
            <v>15344</v>
          </cell>
          <cell r="J1165">
            <v>5539.184</v>
          </cell>
          <cell r="L1165">
            <v>5539.184</v>
          </cell>
        </row>
        <row r="1166">
          <cell r="B1166">
            <v>152</v>
          </cell>
          <cell r="C1166" t="str">
            <v>1242</v>
          </cell>
          <cell r="D1166" t="str">
            <v>LC.1110</v>
          </cell>
          <cell r="F1166" t="str">
            <v>Di chuyÓn dÇm cÇu</v>
          </cell>
          <cell r="G1166" t="str">
            <v>dÇm</v>
          </cell>
          <cell r="I1166" t="str">
            <v/>
          </cell>
          <cell r="K1166">
            <v>92211.07307428571</v>
          </cell>
          <cell r="L1166">
            <v>218190.6</v>
          </cell>
          <cell r="M1166">
            <v>60000</v>
          </cell>
        </row>
        <row r="1167">
          <cell r="B1167" t="str">
            <v/>
          </cell>
          <cell r="C1167" t="str">
            <v/>
          </cell>
          <cell r="F1167" t="str">
            <v>a - VËt liÖu :</v>
          </cell>
          <cell r="I1167" t="str">
            <v/>
          </cell>
          <cell r="J1167">
            <v>92211.07307428571</v>
          </cell>
        </row>
        <row r="1168">
          <cell r="B1168" t="str">
            <v/>
          </cell>
          <cell r="C1168" t="str">
            <v/>
          </cell>
          <cell r="E1168" t="str">
            <v>r</v>
          </cell>
          <cell r="F1168" t="str">
            <v>Ray</v>
          </cell>
          <cell r="G1168" t="str">
            <v>kg</v>
          </cell>
          <cell r="H1168">
            <v>3.98</v>
          </cell>
          <cell r="I1168">
            <v>4612.304380952381</v>
          </cell>
          <cell r="J1168">
            <v>18356.971436190473</v>
          </cell>
          <cell r="K1168">
            <v>18356.971436190473</v>
          </cell>
        </row>
        <row r="1169">
          <cell r="B1169" t="str">
            <v/>
          </cell>
          <cell r="C1169" t="str">
            <v/>
          </cell>
          <cell r="E1169" t="str">
            <v>gk</v>
          </cell>
          <cell r="F1169" t="str">
            <v>Gç kª</v>
          </cell>
          <cell r="G1169" t="str">
            <v>m3</v>
          </cell>
          <cell r="H1169">
            <v>0.02</v>
          </cell>
          <cell r="I1169">
            <v>2131455.081904762</v>
          </cell>
          <cell r="J1169">
            <v>42629.10163809524</v>
          </cell>
          <cell r="K1169">
            <v>42629.10163809524</v>
          </cell>
        </row>
        <row r="1170">
          <cell r="B1170" t="str">
            <v/>
          </cell>
          <cell r="C1170" t="str">
            <v/>
          </cell>
          <cell r="E1170" t="str">
            <v>cr</v>
          </cell>
          <cell r="F1170" t="str">
            <v>§inh Cr¨mpong</v>
          </cell>
          <cell r="G1170" t="str">
            <v>C¸i</v>
          </cell>
          <cell r="H1170">
            <v>5.8</v>
          </cell>
          <cell r="I1170">
            <v>2625</v>
          </cell>
          <cell r="J1170">
            <v>15225</v>
          </cell>
          <cell r="K1170">
            <v>15225</v>
          </cell>
        </row>
        <row r="1171">
          <cell r="B1171" t="str">
            <v/>
          </cell>
          <cell r="C1171" t="str">
            <v/>
          </cell>
          <cell r="E1171" t="str">
            <v>ll</v>
          </cell>
          <cell r="F1171" t="str">
            <v>LËp l¸ch</v>
          </cell>
          <cell r="G1171" t="str">
            <v>bé </v>
          </cell>
          <cell r="H1171">
            <v>0.08</v>
          </cell>
          <cell r="I1171">
            <v>200000</v>
          </cell>
          <cell r="J1171">
            <v>16000</v>
          </cell>
          <cell r="K1171">
            <v>16000</v>
          </cell>
        </row>
        <row r="1172">
          <cell r="B1172" t="str">
            <v/>
          </cell>
          <cell r="C1172" t="str">
            <v/>
          </cell>
          <cell r="F1172" t="str">
            <v>b - Nh©n c«ng</v>
          </cell>
          <cell r="J1172">
            <v>218190.6</v>
          </cell>
        </row>
        <row r="1173">
          <cell r="B1173" t="str">
            <v/>
          </cell>
          <cell r="C1173" t="str">
            <v/>
          </cell>
          <cell r="E1173">
            <v>4.5</v>
          </cell>
          <cell r="F1173" t="str">
            <v>Nh©n c«ng bËc 4,5/7</v>
          </cell>
          <cell r="G1173" t="str">
            <v>C«ng </v>
          </cell>
          <cell r="H1173">
            <v>12.9</v>
          </cell>
          <cell r="I1173">
            <v>16914</v>
          </cell>
          <cell r="J1173">
            <v>218190.6</v>
          </cell>
          <cell r="L1173">
            <v>218190.6</v>
          </cell>
        </row>
        <row r="1174">
          <cell r="B1174" t="str">
            <v/>
          </cell>
          <cell r="C1174" t="str">
            <v/>
          </cell>
          <cell r="F1174" t="str">
            <v>c. M¸y</v>
          </cell>
          <cell r="J1174">
            <v>60000</v>
          </cell>
        </row>
        <row r="1175">
          <cell r="B1175" t="str">
            <v/>
          </cell>
          <cell r="C1175" t="str">
            <v/>
          </cell>
          <cell r="E1175" t="str">
            <v>xg</v>
          </cell>
          <cell r="F1175" t="str">
            <v>Xe goßng (2 xe)</v>
          </cell>
          <cell r="G1175" t="str">
            <v>Ca</v>
          </cell>
          <cell r="H1175">
            <v>0.6</v>
          </cell>
          <cell r="I1175">
            <v>100000</v>
          </cell>
          <cell r="J1175">
            <v>60000</v>
          </cell>
          <cell r="M1175">
            <v>60000</v>
          </cell>
        </row>
        <row r="1176">
          <cell r="B1176">
            <v>153</v>
          </cell>
          <cell r="C1176" t="str">
            <v>1242</v>
          </cell>
          <cell r="D1176" t="str">
            <v>LA.2110vd</v>
          </cell>
          <cell r="F1176" t="str">
            <v>CÈu èng cèng lªn xuèng xe</v>
          </cell>
          <cell r="G1176" t="str">
            <v>èng</v>
          </cell>
          <cell r="I1176" t="str">
            <v/>
          </cell>
          <cell r="K1176">
            <v>0</v>
          </cell>
          <cell r="L1176">
            <v>0</v>
          </cell>
          <cell r="M1176">
            <v>30775.550000000003</v>
          </cell>
        </row>
        <row r="1177">
          <cell r="B1177" t="str">
            <v/>
          </cell>
          <cell r="C1177" t="str">
            <v/>
          </cell>
          <cell r="F1177" t="str">
            <v>c. M¸y thi c«ng</v>
          </cell>
          <cell r="J1177">
            <v>30775.550000000003</v>
          </cell>
        </row>
        <row r="1178">
          <cell r="B1178" t="str">
            <v/>
          </cell>
          <cell r="C1178" t="str">
            <v/>
          </cell>
          <cell r="E1178" t="str">
            <v>c10t</v>
          </cell>
          <cell r="F1178" t="str">
            <v>CÈu 10T</v>
          </cell>
          <cell r="G1178" t="str">
            <v>Ca</v>
          </cell>
          <cell r="H1178">
            <v>0.05</v>
          </cell>
          <cell r="I1178">
            <v>615511</v>
          </cell>
          <cell r="J1178">
            <v>30775.550000000003</v>
          </cell>
          <cell r="M1178">
            <v>30775.550000000003</v>
          </cell>
        </row>
        <row r="1179">
          <cell r="B1179">
            <v>154</v>
          </cell>
          <cell r="C1179" t="str">
            <v>1242</v>
          </cell>
          <cell r="D1179" t="str">
            <v>BD.1753</v>
          </cell>
          <cell r="F1179" t="str">
            <v>§µo xóc ®Êt ®Ó ®¾p 1km ®Çu ®Êt cÊp 3 </v>
          </cell>
          <cell r="G1179" t="str">
            <v>100m3</v>
          </cell>
          <cell r="I1179" t="str">
            <v/>
          </cell>
          <cell r="K1179">
            <v>238095.23809523808</v>
          </cell>
          <cell r="L1179">
            <v>11241.18</v>
          </cell>
          <cell r="M1179">
            <v>708907.5240000001</v>
          </cell>
        </row>
        <row r="1180">
          <cell r="B1180" t="str">
            <v/>
          </cell>
          <cell r="C1180" t="str">
            <v/>
          </cell>
          <cell r="F1180" t="str">
            <v>a - VËt liÖu :</v>
          </cell>
          <cell r="J1180">
            <v>238095.23809523808</v>
          </cell>
        </row>
        <row r="1181">
          <cell r="B1181" t="str">
            <v/>
          </cell>
          <cell r="C1181" t="str">
            <v/>
          </cell>
          <cell r="E1181" t="str">
            <v>ddap</v>
          </cell>
          <cell r="F1181" t="str">
            <v>§Êt ®¾p</v>
          </cell>
          <cell r="G1181" t="str">
            <v>m3</v>
          </cell>
          <cell r="H1181">
            <v>100</v>
          </cell>
          <cell r="I1181">
            <v>2380.9523809523807</v>
          </cell>
          <cell r="J1181">
            <v>238095.23809523808</v>
          </cell>
          <cell r="K1181">
            <v>238095.23809523808</v>
          </cell>
        </row>
        <row r="1182">
          <cell r="B1182" t="str">
            <v/>
          </cell>
          <cell r="C1182" t="str">
            <v/>
          </cell>
          <cell r="F1182" t="str">
            <v>b - Nh©n c«ng</v>
          </cell>
          <cell r="J1182">
            <v>11241.18</v>
          </cell>
        </row>
        <row r="1183">
          <cell r="B1183" t="str">
            <v/>
          </cell>
          <cell r="C1183" t="str">
            <v/>
          </cell>
          <cell r="E1183">
            <v>3</v>
          </cell>
          <cell r="F1183" t="str">
            <v>Nh©n c«ng bËc 3,0/7</v>
          </cell>
          <cell r="G1183" t="str">
            <v>C«ng </v>
          </cell>
          <cell r="H1183">
            <v>0.81</v>
          </cell>
          <cell r="I1183">
            <v>13878</v>
          </cell>
          <cell r="J1183">
            <v>11241.18</v>
          </cell>
          <cell r="L1183">
            <v>11241.18</v>
          </cell>
        </row>
        <row r="1184">
          <cell r="B1184" t="str">
            <v/>
          </cell>
          <cell r="C1184" t="str">
            <v/>
          </cell>
          <cell r="F1184" t="str">
            <v>c. M¸y</v>
          </cell>
          <cell r="J1184">
            <v>708907.5240000001</v>
          </cell>
        </row>
        <row r="1185">
          <cell r="B1185" t="str">
            <v/>
          </cell>
          <cell r="C1185" t="str">
            <v/>
          </cell>
          <cell r="E1185" t="str">
            <v>md&lt;=0,8</v>
          </cell>
          <cell r="F1185" t="str">
            <v>M¸y ®µo &lt;=0,8m3</v>
          </cell>
          <cell r="G1185" t="str">
            <v>Ca</v>
          </cell>
          <cell r="H1185">
            <v>0.336</v>
          </cell>
          <cell r="I1185">
            <v>705849</v>
          </cell>
          <cell r="J1185">
            <v>237165.26400000002</v>
          </cell>
          <cell r="M1185">
            <v>237165.26400000002</v>
          </cell>
        </row>
        <row r="1186">
          <cell r="B1186" t="str">
            <v/>
          </cell>
          <cell r="C1186" t="str">
            <v/>
          </cell>
          <cell r="E1186" t="str">
            <v>ot10t</v>
          </cell>
          <cell r="F1186" t="str">
            <v>¤t« tù ®æ 10T</v>
          </cell>
          <cell r="G1186" t="str">
            <v>Ca</v>
          </cell>
          <cell r="H1186">
            <v>0.84</v>
          </cell>
          <cell r="I1186">
            <v>525740</v>
          </cell>
          <cell r="J1186">
            <v>441621.6</v>
          </cell>
          <cell r="M1186">
            <v>441621.6</v>
          </cell>
        </row>
        <row r="1187">
          <cell r="B1187" t="str">
            <v/>
          </cell>
          <cell r="C1187" t="str">
            <v/>
          </cell>
          <cell r="E1187" t="str">
            <v>mu110</v>
          </cell>
          <cell r="F1187" t="str">
            <v>M¸y ñi 110cv</v>
          </cell>
          <cell r="G1187" t="str">
            <v>Ca</v>
          </cell>
          <cell r="H1187">
            <v>0.045</v>
          </cell>
          <cell r="I1187">
            <v>669348</v>
          </cell>
          <cell r="J1187">
            <v>30120.66</v>
          </cell>
          <cell r="M1187">
            <v>30120.66</v>
          </cell>
        </row>
        <row r="1188">
          <cell r="B1188">
            <v>155</v>
          </cell>
          <cell r="C1188" t="str">
            <v>1242</v>
          </cell>
          <cell r="D1188" t="str">
            <v>BJ.1333</v>
          </cell>
          <cell r="F1188" t="str">
            <v>VC tiÕp ®Êt cÊp 3 ë cù ly TB L= 2km</v>
          </cell>
          <cell r="G1188" t="str">
            <v>100m3</v>
          </cell>
          <cell r="I1188" t="str">
            <v/>
          </cell>
          <cell r="K1188">
            <v>0</v>
          </cell>
          <cell r="L1188">
            <v>0</v>
          </cell>
          <cell r="M1188">
            <v>399562.4</v>
          </cell>
        </row>
        <row r="1189">
          <cell r="B1189" t="str">
            <v/>
          </cell>
          <cell r="C1189" t="str">
            <v/>
          </cell>
          <cell r="F1189" t="str">
            <v>c. M¸y</v>
          </cell>
          <cell r="J1189">
            <v>399562.4</v>
          </cell>
        </row>
        <row r="1190">
          <cell r="B1190" t="str">
            <v/>
          </cell>
          <cell r="C1190" t="str">
            <v/>
          </cell>
          <cell r="E1190" t="str">
            <v>ot10t</v>
          </cell>
          <cell r="F1190" t="str">
            <v>¤t« tù ®æ 10T</v>
          </cell>
          <cell r="G1190" t="str">
            <v>Ca</v>
          </cell>
          <cell r="H1190">
            <v>0.76</v>
          </cell>
          <cell r="I1190">
            <v>525740</v>
          </cell>
          <cell r="J1190">
            <v>399562.4</v>
          </cell>
          <cell r="M1190">
            <v>399562.4</v>
          </cell>
        </row>
        <row r="1191">
          <cell r="B1191">
            <v>156</v>
          </cell>
          <cell r="C1191">
            <v>1242</v>
          </cell>
          <cell r="D1191" t="str">
            <v>BJ1233</v>
          </cell>
          <cell r="F1191" t="str">
            <v>VC ®Êt thõa ®æ ®i cù ly 3 km</v>
          </cell>
          <cell r="G1191" t="str">
            <v>100m3</v>
          </cell>
          <cell r="I1191" t="str">
            <v/>
          </cell>
          <cell r="K1191">
            <v>0</v>
          </cell>
          <cell r="L1191">
            <v>0</v>
          </cell>
          <cell r="M1191">
            <v>473165.99999999994</v>
          </cell>
        </row>
        <row r="1192">
          <cell r="B1192" t="str">
            <v/>
          </cell>
          <cell r="C1192" t="str">
            <v/>
          </cell>
          <cell r="F1192" t="str">
            <v>c. M¸y</v>
          </cell>
          <cell r="J1192">
            <v>473165.99999999994</v>
          </cell>
        </row>
        <row r="1193">
          <cell r="B1193" t="str">
            <v/>
          </cell>
          <cell r="C1193" t="str">
            <v/>
          </cell>
          <cell r="E1193" t="str">
            <v>ot10t</v>
          </cell>
          <cell r="F1193" t="str">
            <v>¤t« tù ®æ 10T</v>
          </cell>
          <cell r="G1193" t="str">
            <v>Ca</v>
          </cell>
          <cell r="H1193">
            <v>0.8999999999999999</v>
          </cell>
          <cell r="I1193">
            <v>525740</v>
          </cell>
          <cell r="J1193">
            <v>473165.99999999994</v>
          </cell>
          <cell r="M1193">
            <v>473165.99999999994</v>
          </cell>
        </row>
        <row r="1194">
          <cell r="F1194" t="str">
            <v>( 0,3 x 3 = 0,9ca )</v>
          </cell>
        </row>
        <row r="1195">
          <cell r="B1195">
            <v>157</v>
          </cell>
          <cell r="C1195">
            <v>1242</v>
          </cell>
          <cell r="D1195" t="str">
            <v>BD.1344</v>
          </cell>
          <cell r="F1195" t="str">
            <v>§µo xóc ®¸ ®æ ®i cù ly VC 3km</v>
          </cell>
          <cell r="G1195" t="str">
            <v>100m3</v>
          </cell>
          <cell r="K1195">
            <v>0</v>
          </cell>
          <cell r="L1195">
            <v>20747.609999999997</v>
          </cell>
          <cell r="M1195">
            <v>731649.0048999999</v>
          </cell>
        </row>
        <row r="1196">
          <cell r="D1196" t="str">
            <v>&amp;BJ1234</v>
          </cell>
          <cell r="F1196" t="str">
            <v>b - Nh©n c«ng</v>
          </cell>
          <cell r="J1196">
            <v>20747.609999999997</v>
          </cell>
        </row>
        <row r="1197">
          <cell r="B1197" t="str">
            <v/>
          </cell>
          <cell r="C1197" t="str">
            <v/>
          </cell>
          <cell r="E1197">
            <v>3</v>
          </cell>
          <cell r="F1197" t="str">
            <v>Nh©n c«ng bËc 3,0/7</v>
          </cell>
          <cell r="G1197" t="str">
            <v>C«ng </v>
          </cell>
          <cell r="H1197">
            <v>1.4949999999999999</v>
          </cell>
          <cell r="I1197">
            <v>13878</v>
          </cell>
          <cell r="J1197">
            <v>20747.609999999997</v>
          </cell>
          <cell r="L1197">
            <v>20747.609999999997</v>
          </cell>
        </row>
        <row r="1198">
          <cell r="F1198" t="str">
            <v>c- m¸y</v>
          </cell>
          <cell r="I1198" t="str">
            <v/>
          </cell>
          <cell r="J1198">
            <v>1348342.0248999998</v>
          </cell>
        </row>
        <row r="1199">
          <cell r="E1199" t="str">
            <v>md&lt;=0,8</v>
          </cell>
          <cell r="F1199" t="str">
            <v>M¸y ®µo &lt;=0,8m3</v>
          </cell>
          <cell r="G1199" t="str">
            <v>Ca</v>
          </cell>
          <cell r="H1199">
            <v>0.42089999999999994</v>
          </cell>
          <cell r="I1199">
            <v>705849</v>
          </cell>
          <cell r="J1199">
            <v>297091.84409999993</v>
          </cell>
          <cell r="M1199">
            <v>297091.84409999993</v>
          </cell>
        </row>
        <row r="1200">
          <cell r="E1200" t="str">
            <v>ot10t</v>
          </cell>
          <cell r="F1200" t="str">
            <v>¤t« tù ®æ 10T</v>
          </cell>
          <cell r="G1200" t="str">
            <v>Ca</v>
          </cell>
          <cell r="H1200">
            <v>0.7474999999999999</v>
          </cell>
          <cell r="I1200">
            <v>525740</v>
          </cell>
          <cell r="J1200">
            <v>392990.64999999997</v>
          </cell>
          <cell r="M1200">
            <v>392990.64999999997</v>
          </cell>
        </row>
        <row r="1201">
          <cell r="E1201" t="str">
            <v>mu110</v>
          </cell>
          <cell r="F1201" t="str">
            <v>M¸y ñi 110cv</v>
          </cell>
          <cell r="G1201" t="str">
            <v>Ca</v>
          </cell>
          <cell r="H1201">
            <v>0.062099999999999995</v>
          </cell>
          <cell r="I1201">
            <v>669348</v>
          </cell>
          <cell r="J1201">
            <v>41566.5108</v>
          </cell>
          <cell r="M1201">
            <v>41566.5108</v>
          </cell>
        </row>
        <row r="1202">
          <cell r="E1202" t="str">
            <v>ot10t</v>
          </cell>
          <cell r="F1202" t="str">
            <v>¤t« tù ®æ 10T</v>
          </cell>
          <cell r="G1202" t="str">
            <v>Ca</v>
          </cell>
          <cell r="H1202">
            <v>1.1729999999999998</v>
          </cell>
          <cell r="I1202">
            <v>525740</v>
          </cell>
          <cell r="J1202">
            <v>616693.0199999999</v>
          </cell>
          <cell r="M1202" t="e">
            <v>#VALUE!</v>
          </cell>
        </row>
        <row r="1203">
          <cell r="F1203" t="str">
            <v>( 0,34 x 3 x 1.15= 1.173ca )</v>
          </cell>
          <cell r="I1203" t="str">
            <v/>
          </cell>
          <cell r="J1203">
            <v>0</v>
          </cell>
        </row>
        <row r="1204">
          <cell r="B1204">
            <v>159</v>
          </cell>
          <cell r="C1204">
            <v>1242</v>
          </cell>
          <cell r="D1204" t="str">
            <v>NB.3110</v>
          </cell>
          <cell r="F1204" t="str">
            <v>Th¸o dì thÐp gãc liªn kÕt (tÝnh 80% L§)</v>
          </cell>
          <cell r="G1204" t="str">
            <v>TÊn</v>
          </cell>
          <cell r="I1204" t="str">
            <v/>
          </cell>
          <cell r="K1204">
            <v>0</v>
          </cell>
          <cell r="L1204">
            <v>136291.40800000002</v>
          </cell>
          <cell r="M1204">
            <v>0</v>
          </cell>
        </row>
        <row r="1205">
          <cell r="B1205" t="str">
            <v/>
          </cell>
          <cell r="C1205" t="str">
            <v/>
          </cell>
          <cell r="F1205" t="str">
            <v>b. Nh©n c«ng</v>
          </cell>
          <cell r="J1205">
            <v>136291.40800000002</v>
          </cell>
        </row>
        <row r="1206">
          <cell r="B1206" t="str">
            <v/>
          </cell>
          <cell r="C1206" t="str">
            <v/>
          </cell>
          <cell r="E1206">
            <v>3.5</v>
          </cell>
          <cell r="F1206" t="str">
            <v>Nh©n c«ng bËc 3,5/7</v>
          </cell>
          <cell r="G1206" t="str">
            <v>C«ng </v>
          </cell>
          <cell r="H1206">
            <v>9.328000000000001</v>
          </cell>
          <cell r="I1206">
            <v>14611</v>
          </cell>
          <cell r="J1206">
            <v>136291.40800000002</v>
          </cell>
          <cell r="L1206">
            <v>136291.40800000002</v>
          </cell>
        </row>
        <row r="1207">
          <cell r="B1207">
            <v>160</v>
          </cell>
          <cell r="C1207">
            <v>1242</v>
          </cell>
          <cell r="D1207" t="str">
            <v>NB.3110</v>
          </cell>
          <cell r="F1207" t="str">
            <v>L¾p ®Æt thÐp gãc liªn kÕt</v>
          </cell>
          <cell r="G1207" t="str">
            <v>TÊn</v>
          </cell>
          <cell r="I1207" t="str">
            <v/>
          </cell>
          <cell r="K1207">
            <v>8333.333333333332</v>
          </cell>
          <cell r="L1207">
            <v>170364.26</v>
          </cell>
          <cell r="M1207">
            <v>0</v>
          </cell>
        </row>
        <row r="1208">
          <cell r="B1208" t="str">
            <v/>
          </cell>
          <cell r="C1208" t="str">
            <v/>
          </cell>
          <cell r="F1208" t="str">
            <v>a - VËt liÖu :</v>
          </cell>
          <cell r="J1208">
            <v>8333.333333333332</v>
          </cell>
        </row>
        <row r="1209">
          <cell r="B1209" t="str">
            <v/>
          </cell>
          <cell r="C1209" t="str">
            <v/>
          </cell>
          <cell r="E1209" t="str">
            <v>ddap</v>
          </cell>
          <cell r="F1209" t="str">
            <v>ThÐp gãc (1050kg/300)</v>
          </cell>
          <cell r="G1209" t="str">
            <v>kg</v>
          </cell>
          <cell r="H1209">
            <v>3.5</v>
          </cell>
          <cell r="I1209">
            <v>2380.9523809523807</v>
          </cell>
          <cell r="J1209">
            <v>8333.333333333332</v>
          </cell>
          <cell r="K1209">
            <v>8333.333333333332</v>
          </cell>
        </row>
        <row r="1210">
          <cell r="B1210" t="str">
            <v/>
          </cell>
          <cell r="C1210" t="str">
            <v/>
          </cell>
          <cell r="F1210" t="str">
            <v>b. Nh©n c«ng</v>
          </cell>
          <cell r="J1210">
            <v>170364.26</v>
          </cell>
        </row>
        <row r="1211">
          <cell r="B1211" t="str">
            <v/>
          </cell>
          <cell r="C1211" t="str">
            <v/>
          </cell>
          <cell r="E1211">
            <v>3.5</v>
          </cell>
          <cell r="F1211" t="str">
            <v>Nh©n c«ng bËc 3,5/7</v>
          </cell>
          <cell r="G1211" t="str">
            <v>C«ng </v>
          </cell>
          <cell r="H1211">
            <v>11.66</v>
          </cell>
          <cell r="I1211">
            <v>14611</v>
          </cell>
          <cell r="J1211">
            <v>170364.26</v>
          </cell>
          <cell r="L1211">
            <v>170364.26</v>
          </cell>
        </row>
        <row r="1212">
          <cell r="B1212">
            <v>161</v>
          </cell>
          <cell r="C1212">
            <v>1242</v>
          </cell>
          <cell r="D1212" t="str">
            <v>NB.1510vd</v>
          </cell>
          <cell r="F1212" t="str">
            <v>Th¸o dì dÇm I550 (tÝnh 80% L§)</v>
          </cell>
          <cell r="G1212" t="str">
            <v>TÊn</v>
          </cell>
          <cell r="I1212" t="str">
            <v/>
          </cell>
          <cell r="K1212">
            <v>0</v>
          </cell>
          <cell r="L1212">
            <v>83257.4736</v>
          </cell>
          <cell r="M1212">
            <v>271400.88</v>
          </cell>
        </row>
        <row r="1213">
          <cell r="B1213" t="str">
            <v/>
          </cell>
          <cell r="C1213" t="str">
            <v/>
          </cell>
          <cell r="F1213" t="str">
            <v>b. Nh©n c«ng</v>
          </cell>
          <cell r="J1213">
            <v>83257.4736</v>
          </cell>
        </row>
        <row r="1214">
          <cell r="B1214" t="str">
            <v/>
          </cell>
          <cell r="C1214" t="str">
            <v/>
          </cell>
          <cell r="E1214">
            <v>4.5</v>
          </cell>
          <cell r="F1214" t="str">
            <v>Nh©n c«ng bËc 4,5/7</v>
          </cell>
          <cell r="G1214" t="str">
            <v>C«ng </v>
          </cell>
          <cell r="H1214">
            <v>4.9224</v>
          </cell>
          <cell r="I1214">
            <v>16914</v>
          </cell>
          <cell r="J1214">
            <v>83257.4736</v>
          </cell>
          <cell r="L1214">
            <v>83257.4736</v>
          </cell>
        </row>
        <row r="1215">
          <cell r="B1215" t="str">
            <v/>
          </cell>
          <cell r="C1215" t="str">
            <v/>
          </cell>
          <cell r="F1215" t="str">
            <v>c. M¸y thi c«ng</v>
          </cell>
          <cell r="J1215">
            <v>271400.88</v>
          </cell>
        </row>
        <row r="1216">
          <cell r="B1216" t="str">
            <v/>
          </cell>
          <cell r="C1216" t="str">
            <v/>
          </cell>
          <cell r="E1216" t="str">
            <v>c16t</v>
          </cell>
          <cell r="F1216" t="str">
            <v>CÈu 16T</v>
          </cell>
          <cell r="G1216" t="str">
            <v>Ca</v>
          </cell>
          <cell r="H1216">
            <v>0.3296</v>
          </cell>
          <cell r="I1216">
            <v>823425</v>
          </cell>
          <cell r="J1216">
            <v>271400.88</v>
          </cell>
          <cell r="M1216">
            <v>271400.88</v>
          </cell>
        </row>
        <row r="1217">
          <cell r="B1217">
            <v>162</v>
          </cell>
          <cell r="C1217">
            <v>1242</v>
          </cell>
          <cell r="D1217" t="str">
            <v>NB.1510vd</v>
          </cell>
          <cell r="F1217" t="str">
            <v>CÈu l¾p dÇm I550</v>
          </cell>
          <cell r="G1217" t="str">
            <v>TÊn</v>
          </cell>
          <cell r="I1217" t="str">
            <v/>
          </cell>
          <cell r="K1217">
            <v>8333.333333333332</v>
          </cell>
          <cell r="L1217">
            <v>104071.84199999999</v>
          </cell>
          <cell r="M1217">
            <v>339251.1</v>
          </cell>
        </row>
        <row r="1218">
          <cell r="B1218" t="str">
            <v/>
          </cell>
          <cell r="C1218" t="str">
            <v/>
          </cell>
          <cell r="F1218" t="str">
            <v>a - VËt liÖu :</v>
          </cell>
          <cell r="J1218">
            <v>8333.333333333332</v>
          </cell>
        </row>
        <row r="1219">
          <cell r="B1219" t="str">
            <v/>
          </cell>
          <cell r="C1219" t="str">
            <v/>
          </cell>
          <cell r="E1219" t="str">
            <v>ddap</v>
          </cell>
          <cell r="F1219" t="str">
            <v>DÇm I550 (1050kg/300)</v>
          </cell>
          <cell r="G1219" t="str">
            <v>kg</v>
          </cell>
          <cell r="H1219">
            <v>3.5</v>
          </cell>
          <cell r="I1219">
            <v>2380.9523809523807</v>
          </cell>
          <cell r="J1219">
            <v>8333.333333333332</v>
          </cell>
          <cell r="K1219">
            <v>8333.333333333332</v>
          </cell>
        </row>
        <row r="1220">
          <cell r="B1220" t="str">
            <v/>
          </cell>
          <cell r="C1220" t="str">
            <v/>
          </cell>
          <cell r="F1220" t="str">
            <v>b. Nh©n c«ng</v>
          </cell>
          <cell r="J1220">
            <v>104071.84199999999</v>
          </cell>
        </row>
        <row r="1221">
          <cell r="B1221" t="str">
            <v/>
          </cell>
          <cell r="C1221" t="str">
            <v/>
          </cell>
          <cell r="E1221">
            <v>4.5</v>
          </cell>
          <cell r="F1221" t="str">
            <v>Nh©n c«ng bËc 4,5/7</v>
          </cell>
          <cell r="G1221" t="str">
            <v>C«ng </v>
          </cell>
          <cell r="H1221">
            <v>6.153</v>
          </cell>
          <cell r="I1221">
            <v>16914</v>
          </cell>
          <cell r="J1221">
            <v>104071.84199999999</v>
          </cell>
          <cell r="L1221">
            <v>104071.84199999999</v>
          </cell>
        </row>
        <row r="1222">
          <cell r="B1222" t="str">
            <v/>
          </cell>
          <cell r="C1222" t="str">
            <v/>
          </cell>
          <cell r="F1222" t="str">
            <v>c. M¸y thi c«ng</v>
          </cell>
          <cell r="J1222">
            <v>339251.1</v>
          </cell>
        </row>
        <row r="1223">
          <cell r="B1223" t="str">
            <v/>
          </cell>
          <cell r="C1223" t="str">
            <v/>
          </cell>
          <cell r="E1223" t="str">
            <v>c16t</v>
          </cell>
          <cell r="F1223" t="str">
            <v>CÈu 16T</v>
          </cell>
          <cell r="G1223" t="str">
            <v>Ca</v>
          </cell>
          <cell r="H1223">
            <v>0.412</v>
          </cell>
          <cell r="I1223">
            <v>823425</v>
          </cell>
          <cell r="J1223">
            <v>339251.1</v>
          </cell>
          <cell r="M1223">
            <v>339251.1</v>
          </cell>
        </row>
        <row r="1224">
          <cell r="B1224">
            <v>163</v>
          </cell>
          <cell r="C1224">
            <v>1242</v>
          </cell>
          <cell r="D1224" t="str">
            <v>BK.4123</v>
          </cell>
          <cell r="F1224" t="str">
            <v>§¾p nÒn ®­êng ®Êt ®åi K95 </v>
          </cell>
          <cell r="G1224" t="str">
            <v>100m3</v>
          </cell>
          <cell r="I1224" t="str">
            <v/>
          </cell>
          <cell r="K1224">
            <v>0</v>
          </cell>
          <cell r="L1224">
            <v>43854.48</v>
          </cell>
          <cell r="M1224">
            <v>360788.50800000003</v>
          </cell>
        </row>
        <row r="1225">
          <cell r="B1225" t="str">
            <v/>
          </cell>
          <cell r="C1225" t="str">
            <v/>
          </cell>
          <cell r="F1225" t="str">
            <v>b - Nh©n c«ng</v>
          </cell>
          <cell r="J1225">
            <v>43854.48</v>
          </cell>
        </row>
        <row r="1226">
          <cell r="B1226" t="str">
            <v/>
          </cell>
          <cell r="C1226" t="str">
            <v/>
          </cell>
          <cell r="E1226">
            <v>3</v>
          </cell>
          <cell r="F1226" t="str">
            <v>Nh©n c«ng bËc 3,0/7</v>
          </cell>
          <cell r="G1226" t="str">
            <v>C«ng </v>
          </cell>
          <cell r="H1226">
            <v>3.16</v>
          </cell>
          <cell r="I1226">
            <v>13878</v>
          </cell>
          <cell r="J1226">
            <v>43854.48</v>
          </cell>
          <cell r="L1226">
            <v>43854.48</v>
          </cell>
        </row>
        <row r="1227">
          <cell r="B1227" t="str">
            <v/>
          </cell>
          <cell r="C1227" t="str">
            <v/>
          </cell>
          <cell r="F1227" t="str">
            <v>c. M¸y</v>
          </cell>
          <cell r="J1227">
            <v>360788.50800000003</v>
          </cell>
        </row>
        <row r="1228">
          <cell r="B1228" t="str">
            <v/>
          </cell>
          <cell r="C1228" t="str">
            <v/>
          </cell>
          <cell r="E1228" t="str">
            <v>md9</v>
          </cell>
          <cell r="F1228" t="str">
            <v>M¸y ®Çm 9T</v>
          </cell>
          <cell r="G1228" t="str">
            <v>Ca</v>
          </cell>
          <cell r="H1228">
            <v>0.46299999999999997</v>
          </cell>
          <cell r="I1228">
            <v>443844</v>
          </cell>
          <cell r="J1228">
            <v>205499.772</v>
          </cell>
          <cell r="M1228">
            <v>205499.772</v>
          </cell>
        </row>
        <row r="1229">
          <cell r="B1229" t="str">
            <v/>
          </cell>
          <cell r="C1229" t="str">
            <v/>
          </cell>
          <cell r="E1229" t="str">
            <v>mu110</v>
          </cell>
          <cell r="F1229" t="str">
            <v>M¸y ñi 110cv</v>
          </cell>
          <cell r="G1229" t="str">
            <v>Ca</v>
          </cell>
          <cell r="H1229">
            <v>0.232</v>
          </cell>
          <cell r="I1229">
            <v>669348</v>
          </cell>
          <cell r="J1229">
            <v>155288.736</v>
          </cell>
          <cell r="M1229">
            <v>155288.736</v>
          </cell>
        </row>
        <row r="1230">
          <cell r="B1230">
            <v>164</v>
          </cell>
          <cell r="C1230">
            <v>1242</v>
          </cell>
          <cell r="D1230" t="str">
            <v>NB.3110</v>
          </cell>
          <cell r="F1230" t="str">
            <v>ThÐp neo d=22mm</v>
          </cell>
          <cell r="G1230" t="str">
            <v>TÊn</v>
          </cell>
          <cell r="I1230" t="str">
            <v/>
          </cell>
          <cell r="K1230">
            <v>4542919.6</v>
          </cell>
          <cell r="L1230">
            <v>170364.26</v>
          </cell>
          <cell r="M1230">
            <v>0</v>
          </cell>
        </row>
        <row r="1231">
          <cell r="B1231" t="str">
            <v/>
          </cell>
          <cell r="C1231" t="str">
            <v/>
          </cell>
          <cell r="F1231" t="str">
            <v>a - VËt liÖu :</v>
          </cell>
          <cell r="J1231">
            <v>4542919.6</v>
          </cell>
        </row>
        <row r="1232">
          <cell r="B1232" t="str">
            <v/>
          </cell>
          <cell r="C1232" t="str">
            <v/>
          </cell>
          <cell r="E1232" t="str">
            <v>d22</v>
          </cell>
          <cell r="F1232" t="str">
            <v>ThÐp trßn d=22mm</v>
          </cell>
          <cell r="G1232" t="str">
            <v>kg</v>
          </cell>
          <cell r="H1232">
            <v>1050</v>
          </cell>
          <cell r="I1232">
            <v>4326.590095238095</v>
          </cell>
          <cell r="J1232">
            <v>4542919.6</v>
          </cell>
          <cell r="K1232">
            <v>4542919.6</v>
          </cell>
        </row>
        <row r="1233">
          <cell r="B1233" t="str">
            <v/>
          </cell>
          <cell r="C1233" t="str">
            <v/>
          </cell>
          <cell r="F1233" t="str">
            <v>b. Nh©n c«ng</v>
          </cell>
          <cell r="J1233">
            <v>170364.26</v>
          </cell>
        </row>
        <row r="1234">
          <cell r="B1234" t="str">
            <v/>
          </cell>
          <cell r="C1234" t="str">
            <v/>
          </cell>
          <cell r="E1234">
            <v>3.5</v>
          </cell>
          <cell r="F1234" t="str">
            <v>Nh©n c«ng bËc 3,5/7</v>
          </cell>
          <cell r="G1234" t="str">
            <v>C«ng </v>
          </cell>
          <cell r="H1234">
            <v>11.66</v>
          </cell>
          <cell r="I1234">
            <v>14611</v>
          </cell>
          <cell r="J1234">
            <v>170364.26</v>
          </cell>
          <cell r="L1234">
            <v>170364.26</v>
          </cell>
        </row>
        <row r="1235">
          <cell r="B1235">
            <v>165</v>
          </cell>
          <cell r="C1235">
            <v>1242</v>
          </cell>
          <cell r="D1235" t="str">
            <v>VB.2122</v>
          </cell>
          <cell r="F1235" t="str">
            <v>Th¸o dì rä thÐp</v>
          </cell>
          <cell r="G1235" t="str">
            <v>Rä</v>
          </cell>
          <cell r="I1235" t="str">
            <v/>
          </cell>
          <cell r="K1235">
            <v>0</v>
          </cell>
          <cell r="L1235">
            <v>28053.12</v>
          </cell>
          <cell r="M1235">
            <v>0</v>
          </cell>
        </row>
        <row r="1236">
          <cell r="B1236" t="str">
            <v/>
          </cell>
          <cell r="C1236" t="str">
            <v/>
          </cell>
          <cell r="F1236" t="str">
            <v>b - Nh©n c«ng</v>
          </cell>
          <cell r="J1236">
            <v>28053.12</v>
          </cell>
        </row>
        <row r="1237">
          <cell r="B1237" t="str">
            <v/>
          </cell>
          <cell r="C1237" t="str">
            <v/>
          </cell>
          <cell r="E1237">
            <v>3.5</v>
          </cell>
          <cell r="F1237" t="str">
            <v>Nh©n c«ng bËc 3,5/7</v>
          </cell>
          <cell r="G1237" t="str">
            <v>C«ng </v>
          </cell>
          <cell r="H1237">
            <v>1.92</v>
          </cell>
          <cell r="I1237">
            <v>14611</v>
          </cell>
          <cell r="J1237">
            <v>28053.12</v>
          </cell>
          <cell r="L1237">
            <v>28053.12</v>
          </cell>
        </row>
        <row r="1238">
          <cell r="B1238">
            <v>166</v>
          </cell>
          <cell r="D1238" t="str">
            <v>.</v>
          </cell>
          <cell r="F1238" t="str">
            <v>Gç v¸n sµn dµy 5cm</v>
          </cell>
          <cell r="G1238" t="str">
            <v>m3</v>
          </cell>
          <cell r="I1238" t="str">
            <v/>
          </cell>
          <cell r="K1238">
            <v>279753.4795</v>
          </cell>
          <cell r="L1238">
            <v>0</v>
          </cell>
          <cell r="M1238">
            <v>0</v>
          </cell>
        </row>
        <row r="1239">
          <cell r="B1239" t="str">
            <v/>
          </cell>
          <cell r="C1239" t="str">
            <v/>
          </cell>
          <cell r="F1239" t="str">
            <v>a. VËt liÖu</v>
          </cell>
          <cell r="J1239">
            <v>279753.4795</v>
          </cell>
        </row>
        <row r="1240">
          <cell r="B1240" t="str">
            <v/>
          </cell>
          <cell r="C1240" t="str">
            <v/>
          </cell>
          <cell r="E1240" t="str">
            <v>gmc</v>
          </cell>
          <cell r="F1240" t="str">
            <v>Gç mÆt cÇu</v>
          </cell>
          <cell r="G1240" t="str">
            <v>m3</v>
          </cell>
          <cell r="H1240">
            <v>0.13125</v>
          </cell>
          <cell r="I1240">
            <v>2131455.081904762</v>
          </cell>
          <cell r="J1240">
            <v>279753.4795</v>
          </cell>
          <cell r="K1240">
            <v>279753.4795</v>
          </cell>
        </row>
        <row r="1241">
          <cell r="B1241">
            <v>167</v>
          </cell>
          <cell r="C1241">
            <v>1479</v>
          </cell>
          <cell r="D1241">
            <v>3180</v>
          </cell>
          <cell r="F1241" t="str">
            <v>L¸t vµ dì v¸n sµn dµy 5cm</v>
          </cell>
          <cell r="G1241" t="str">
            <v>m2</v>
          </cell>
          <cell r="I1241" t="str">
            <v/>
          </cell>
          <cell r="K1241">
            <v>0</v>
          </cell>
          <cell r="L1241">
            <v>6428.84</v>
          </cell>
          <cell r="M1241">
            <v>0</v>
          </cell>
        </row>
        <row r="1242">
          <cell r="B1242" t="str">
            <v/>
          </cell>
          <cell r="C1242" t="str">
            <v/>
          </cell>
          <cell r="F1242" t="str">
            <v>b - Nh©n c«ng</v>
          </cell>
          <cell r="J1242">
            <v>6428.84</v>
          </cell>
        </row>
        <row r="1243">
          <cell r="B1243" t="str">
            <v/>
          </cell>
          <cell r="C1243" t="str">
            <v/>
          </cell>
          <cell r="E1243">
            <v>3.5</v>
          </cell>
          <cell r="F1243" t="str">
            <v>Nh©n c«ng bËc 3,5/7</v>
          </cell>
          <cell r="G1243" t="str">
            <v>C«ng </v>
          </cell>
          <cell r="H1243">
            <v>0.44</v>
          </cell>
          <cell r="I1243">
            <v>14611</v>
          </cell>
          <cell r="J1243">
            <v>6428.84</v>
          </cell>
          <cell r="L1243">
            <v>6428.84</v>
          </cell>
        </row>
        <row r="1244">
          <cell r="B1244">
            <v>168</v>
          </cell>
          <cell r="C1244">
            <v>1242</v>
          </cell>
          <cell r="D1244" t="str">
            <v>VB.2122</v>
          </cell>
          <cell r="F1244" t="str">
            <v>Rä thÐp 2x1x0,5m (thu håi 50%)</v>
          </cell>
          <cell r="G1244" t="str">
            <v>Rä</v>
          </cell>
          <cell r="I1244" t="str">
            <v/>
          </cell>
          <cell r="K1244">
            <v>82592.97619047618</v>
          </cell>
          <cell r="L1244">
            <v>35066.4</v>
          </cell>
          <cell r="M1244">
            <v>0</v>
          </cell>
        </row>
        <row r="1245">
          <cell r="B1245" t="str">
            <v/>
          </cell>
          <cell r="C1245" t="str">
            <v/>
          </cell>
          <cell r="F1245" t="str">
            <v>a. VËt liÖu</v>
          </cell>
          <cell r="J1245">
            <v>82592.97619047618</v>
          </cell>
        </row>
        <row r="1246">
          <cell r="B1246" t="str">
            <v/>
          </cell>
          <cell r="C1246" t="str">
            <v/>
          </cell>
          <cell r="E1246" t="str">
            <v>dt</v>
          </cell>
          <cell r="F1246" t="str">
            <v>D©y thÐp d=3mm</v>
          </cell>
          <cell r="G1246" t="str">
            <v>kg</v>
          </cell>
          <cell r="H1246">
            <v>5.5</v>
          </cell>
          <cell r="I1246">
            <v>6333.333333333333</v>
          </cell>
          <cell r="J1246">
            <v>34833.33333333333</v>
          </cell>
          <cell r="K1246">
            <v>34833.33333333333</v>
          </cell>
        </row>
        <row r="1247">
          <cell r="B1247" t="str">
            <v/>
          </cell>
          <cell r="C1247" t="str">
            <v/>
          </cell>
          <cell r="E1247" t="str">
            <v>dh</v>
          </cell>
          <cell r="F1247" t="str">
            <v>§¸ héc </v>
          </cell>
          <cell r="G1247" t="str">
            <v>m3</v>
          </cell>
          <cell r="H1247">
            <v>0.55</v>
          </cell>
          <cell r="I1247">
            <v>86835.71428571429</v>
          </cell>
          <cell r="J1247">
            <v>47759.64285714286</v>
          </cell>
          <cell r="K1247">
            <v>47759.64285714286</v>
          </cell>
        </row>
        <row r="1248">
          <cell r="B1248" t="str">
            <v/>
          </cell>
          <cell r="C1248" t="str">
            <v/>
          </cell>
          <cell r="F1248" t="str">
            <v>b - Nh©n c«ng</v>
          </cell>
          <cell r="J1248">
            <v>35066.4</v>
          </cell>
        </row>
        <row r="1249">
          <cell r="B1249" t="str">
            <v/>
          </cell>
          <cell r="C1249" t="str">
            <v/>
          </cell>
          <cell r="E1249">
            <v>3.5</v>
          </cell>
          <cell r="F1249" t="str">
            <v>Nh©n c«ng bËc 3,5/7</v>
          </cell>
          <cell r="G1249" t="str">
            <v>C«ng </v>
          </cell>
          <cell r="H1249">
            <v>2.4</v>
          </cell>
          <cell r="I1249">
            <v>14611</v>
          </cell>
          <cell r="J1249">
            <v>35066.4</v>
          </cell>
          <cell r="L1249">
            <v>35066.4</v>
          </cell>
        </row>
        <row r="1250">
          <cell r="B1250">
            <v>169</v>
          </cell>
          <cell r="C1250">
            <v>1242</v>
          </cell>
          <cell r="D1250">
            <v>115303</v>
          </cell>
          <cell r="F1250" t="str">
            <v>T­ãi nhùa dÝnh b¸m tiªu chuÈn 1,5kg/m2</v>
          </cell>
          <cell r="G1250" t="str">
            <v>100m2</v>
          </cell>
          <cell r="I1250" t="str">
            <v/>
          </cell>
          <cell r="K1250">
            <v>621114.9624571428</v>
          </cell>
          <cell r="L1250">
            <v>4587.854</v>
          </cell>
          <cell r="M1250">
            <v>73019.408</v>
          </cell>
        </row>
        <row r="1251">
          <cell r="B1251" t="str">
            <v/>
          </cell>
          <cell r="C1251" t="str">
            <v/>
          </cell>
          <cell r="F1251" t="str">
            <v>a. VËt liÖu</v>
          </cell>
          <cell r="J1251">
            <v>621114.9624571428</v>
          </cell>
        </row>
        <row r="1252">
          <cell r="B1252" t="str">
            <v/>
          </cell>
          <cell r="C1252" t="str">
            <v/>
          </cell>
          <cell r="E1252" t="str">
            <v>n</v>
          </cell>
          <cell r="F1252" t="str">
            <v>Nhùa ®­êng</v>
          </cell>
          <cell r="G1252" t="str">
            <v>kg</v>
          </cell>
          <cell r="H1252">
            <v>117.97499999999998</v>
          </cell>
          <cell r="I1252">
            <v>3428.183619047619</v>
          </cell>
          <cell r="J1252">
            <v>404439.96245714277</v>
          </cell>
          <cell r="K1252">
            <v>404439.96245714277</v>
          </cell>
        </row>
        <row r="1253">
          <cell r="B1253" t="str">
            <v/>
          </cell>
          <cell r="C1253" t="str">
            <v/>
          </cell>
          <cell r="E1253" t="str">
            <v>dmz</v>
          </cell>
          <cell r="F1253" t="str">
            <v>DÇu Mazut</v>
          </cell>
          <cell r="G1253" t="str">
            <v>kg</v>
          </cell>
          <cell r="H1253">
            <v>48.150000000000006</v>
          </cell>
          <cell r="I1253">
            <v>4500</v>
          </cell>
          <cell r="J1253">
            <v>216675.00000000003</v>
          </cell>
          <cell r="K1253">
            <v>216675.00000000003</v>
          </cell>
        </row>
        <row r="1254">
          <cell r="B1254" t="str">
            <v/>
          </cell>
          <cell r="C1254" t="str">
            <v/>
          </cell>
          <cell r="F1254" t="str">
            <v>b - Nh©n c«ng</v>
          </cell>
          <cell r="J1254">
            <v>4587.854</v>
          </cell>
        </row>
        <row r="1255">
          <cell r="B1255" t="str">
            <v/>
          </cell>
          <cell r="C1255" t="str">
            <v/>
          </cell>
          <cell r="E1255">
            <v>3.5</v>
          </cell>
          <cell r="F1255" t="str">
            <v>Nh©n c«ng bËc 3,5/7</v>
          </cell>
          <cell r="G1255" t="str">
            <v>C«ng </v>
          </cell>
          <cell r="H1255">
            <v>0.314</v>
          </cell>
          <cell r="I1255">
            <v>14611</v>
          </cell>
          <cell r="J1255">
            <v>4587.854</v>
          </cell>
          <cell r="L1255">
            <v>4587.854</v>
          </cell>
        </row>
        <row r="1256">
          <cell r="B1256" t="str">
            <v/>
          </cell>
          <cell r="C1256" t="str">
            <v/>
          </cell>
          <cell r="F1256" t="str">
            <v>c. M¸y</v>
          </cell>
          <cell r="J1256">
            <v>73019.408</v>
          </cell>
        </row>
        <row r="1257">
          <cell r="B1257" t="str">
            <v/>
          </cell>
          <cell r="C1257" t="str">
            <v/>
          </cell>
          <cell r="E1257" t="str">
            <v>ottn7t</v>
          </cell>
          <cell r="F1257" t="str">
            <v>¤t« t­íi nhùa 7T</v>
          </cell>
          <cell r="G1257" t="str">
            <v>Ca</v>
          </cell>
          <cell r="H1257">
            <v>0.098</v>
          </cell>
          <cell r="I1257">
            <v>745096</v>
          </cell>
          <cell r="J1257">
            <v>73019.408</v>
          </cell>
          <cell r="M1257">
            <v>73019.408</v>
          </cell>
        </row>
        <row r="1258">
          <cell r="B1258">
            <v>170</v>
          </cell>
          <cell r="C1258">
            <v>3266</v>
          </cell>
          <cell r="D1258">
            <v>1120</v>
          </cell>
          <cell r="F1258" t="str">
            <v>Khoan lç bª t«ng ®Æt thÐp neo</v>
          </cell>
          <cell r="G1258" t="str">
            <v>m</v>
          </cell>
          <cell r="I1258" t="str">
            <v/>
          </cell>
          <cell r="K1258">
            <v>0</v>
          </cell>
          <cell r="L1258">
            <v>17902.62</v>
          </cell>
          <cell r="M1258">
            <v>6264.4419</v>
          </cell>
        </row>
        <row r="1259">
          <cell r="B1259" t="str">
            <v/>
          </cell>
          <cell r="C1259" t="str">
            <v/>
          </cell>
          <cell r="F1259" t="str">
            <v>b. Nh©n c«ng</v>
          </cell>
          <cell r="J1259">
            <v>17902.62</v>
          </cell>
        </row>
        <row r="1260">
          <cell r="B1260" t="str">
            <v/>
          </cell>
          <cell r="C1260" t="str">
            <v/>
          </cell>
          <cell r="E1260">
            <v>3</v>
          </cell>
          <cell r="F1260" t="str">
            <v>Nh©n c«ng bËc 3,0/7</v>
          </cell>
          <cell r="G1260" t="str">
            <v>C«ng </v>
          </cell>
          <cell r="H1260">
            <v>1.29</v>
          </cell>
          <cell r="I1260">
            <v>13878</v>
          </cell>
          <cell r="J1260">
            <v>17902.62</v>
          </cell>
          <cell r="L1260">
            <v>17902.62</v>
          </cell>
        </row>
        <row r="1261">
          <cell r="B1261" t="str">
            <v/>
          </cell>
          <cell r="C1261" t="str">
            <v/>
          </cell>
          <cell r="F1261" t="str">
            <v>c. M¸y</v>
          </cell>
          <cell r="J1261">
            <v>6264.4419</v>
          </cell>
        </row>
        <row r="1262">
          <cell r="B1262" t="str">
            <v/>
          </cell>
          <cell r="C1262" t="str">
            <v/>
          </cell>
          <cell r="F1262" t="str">
            <v>M¸y khoan cÇm tay 40-56mm</v>
          </cell>
          <cell r="G1262" t="str">
            <v>Ca</v>
          </cell>
          <cell r="H1262">
            <v>0.019</v>
          </cell>
          <cell r="I1262">
            <v>196854</v>
          </cell>
          <cell r="J1262">
            <v>3740.226</v>
          </cell>
          <cell r="M1262">
            <v>3740.226</v>
          </cell>
        </row>
        <row r="1263">
          <cell r="B1263" t="str">
            <v/>
          </cell>
          <cell r="C1263" t="str">
            <v/>
          </cell>
          <cell r="E1263" t="str">
            <v>nk</v>
          </cell>
          <cell r="F1263" t="str">
            <v>M¸y nÐn khÝ 660m3/h</v>
          </cell>
          <cell r="G1263" t="str">
            <v>Ca</v>
          </cell>
          <cell r="H1263">
            <v>0.0073</v>
          </cell>
          <cell r="I1263">
            <v>345783</v>
          </cell>
          <cell r="J1263">
            <v>2524.2159</v>
          </cell>
          <cell r="M1263">
            <v>2524.2159</v>
          </cell>
        </row>
        <row r="1264">
          <cell r="B1264">
            <v>171</v>
          </cell>
          <cell r="C1264">
            <v>1479</v>
          </cell>
          <cell r="D1264">
            <v>3108</v>
          </cell>
          <cell r="F1264" t="str">
            <v>Khoan lç thÐp</v>
          </cell>
          <cell r="G1264" t="str">
            <v>lç</v>
          </cell>
          <cell r="I1264" t="str">
            <v/>
          </cell>
          <cell r="K1264">
            <v>0</v>
          </cell>
          <cell r="L1264">
            <v>359.3564799999999</v>
          </cell>
          <cell r="M1264">
            <v>4771.8054</v>
          </cell>
        </row>
        <row r="1265">
          <cell r="B1265" t="str">
            <v/>
          </cell>
          <cell r="C1265" t="str">
            <v/>
          </cell>
          <cell r="F1265" t="str">
            <v>b. Nh©n c«ng</v>
          </cell>
          <cell r="J1265">
            <v>359.3564799999999</v>
          </cell>
        </row>
        <row r="1266">
          <cell r="B1266" t="str">
            <v/>
          </cell>
          <cell r="C1266" t="str">
            <v/>
          </cell>
          <cell r="E1266" t="str">
            <v>n4</v>
          </cell>
          <cell r="F1266" t="str">
            <v>Nh©n c«ng bËc 4,0/7</v>
          </cell>
          <cell r="G1266" t="str">
            <v>C«ng </v>
          </cell>
          <cell r="H1266">
            <v>0.023419999999999996</v>
          </cell>
          <cell r="I1266">
            <v>15344</v>
          </cell>
          <cell r="J1266">
            <v>359.3564799999999</v>
          </cell>
          <cell r="L1266">
            <v>359.3564799999999</v>
          </cell>
        </row>
        <row r="1267">
          <cell r="B1267" t="str">
            <v/>
          </cell>
          <cell r="F1267" t="str">
            <v>NC khoan :</v>
          </cell>
          <cell r="G1267" t="str">
            <v>C«ng </v>
          </cell>
          <cell r="H1267">
            <v>0.00612</v>
          </cell>
          <cell r="L1267">
            <v>0</v>
          </cell>
        </row>
        <row r="1268">
          <cell r="B1268" t="str">
            <v/>
          </cell>
          <cell r="F1268" t="str">
            <v>NC lÊy dÊu </v>
          </cell>
          <cell r="G1268" t="str">
            <v>C«ng </v>
          </cell>
          <cell r="H1268">
            <v>0.009</v>
          </cell>
          <cell r="L1268">
            <v>0</v>
          </cell>
        </row>
        <row r="1269">
          <cell r="B1269" t="str">
            <v/>
          </cell>
          <cell r="F1269" t="str">
            <v>NCdoa lç rivª</v>
          </cell>
          <cell r="G1269" t="str">
            <v>C«ng </v>
          </cell>
          <cell r="H1269">
            <v>0.0083</v>
          </cell>
          <cell r="L1269">
            <v>0</v>
          </cell>
        </row>
        <row r="1270">
          <cell r="B1270" t="str">
            <v/>
          </cell>
          <cell r="C1270" t="str">
            <v/>
          </cell>
          <cell r="F1270" t="str">
            <v>c. M¸y</v>
          </cell>
          <cell r="J1270">
            <v>4771.8054</v>
          </cell>
        </row>
        <row r="1271">
          <cell r="B1271" t="str">
            <v/>
          </cell>
          <cell r="C1271" t="str">
            <v/>
          </cell>
          <cell r="E1271" t="str">
            <v>nk</v>
          </cell>
          <cell r="F1271" t="str">
            <v>M¸y nÐn khÝ 660m3/h</v>
          </cell>
          <cell r="G1271" t="str">
            <v>Ca</v>
          </cell>
          <cell r="H1271">
            <v>0.0138</v>
          </cell>
          <cell r="I1271">
            <v>345783</v>
          </cell>
          <cell r="J1271">
            <v>4771.8054</v>
          </cell>
          <cell r="M1271">
            <v>4771.8054</v>
          </cell>
        </row>
        <row r="1272">
          <cell r="B1272">
            <v>172</v>
          </cell>
          <cell r="C1272" t="str">
            <v>1242</v>
          </cell>
          <cell r="D1272" t="str">
            <v>UD.3120</v>
          </cell>
          <cell r="F1272" t="str">
            <v>QuÐt nhùa ®­êng sau mè 2 líp</v>
          </cell>
          <cell r="G1272" t="str">
            <v>m2</v>
          </cell>
          <cell r="I1272" t="str">
            <v/>
          </cell>
          <cell r="K1272">
            <v>36046</v>
          </cell>
          <cell r="L1272">
            <v>292.22</v>
          </cell>
          <cell r="M1272">
            <v>0</v>
          </cell>
        </row>
        <row r="1273">
          <cell r="B1273" t="str">
            <v/>
          </cell>
          <cell r="C1273" t="str">
            <v/>
          </cell>
          <cell r="F1273" t="str">
            <v>a - VËt liÖu :</v>
          </cell>
          <cell r="J1273">
            <v>36046</v>
          </cell>
        </row>
        <row r="1274">
          <cell r="B1274" t="str">
            <v/>
          </cell>
          <cell r="C1274" t="str">
            <v/>
          </cell>
          <cell r="E1274" t="str">
            <v>n</v>
          </cell>
          <cell r="F1274" t="str">
            <v>Nhùa ®­êng</v>
          </cell>
          <cell r="G1274" t="str">
            <v>kg</v>
          </cell>
          <cell r="H1274">
            <v>0.158</v>
          </cell>
          <cell r="I1274">
            <v>217000</v>
          </cell>
          <cell r="J1274">
            <v>34286</v>
          </cell>
          <cell r="K1274">
            <v>34286</v>
          </cell>
        </row>
        <row r="1275">
          <cell r="B1275" t="str">
            <v/>
          </cell>
          <cell r="C1275" t="str">
            <v/>
          </cell>
          <cell r="E1275" t="str">
            <v>xg</v>
          </cell>
          <cell r="F1275" t="str">
            <v>X¨ng</v>
          </cell>
          <cell r="G1275" t="str">
            <v>kg</v>
          </cell>
          <cell r="H1275">
            <v>0.352</v>
          </cell>
          <cell r="I1275">
            <v>5000</v>
          </cell>
          <cell r="J1275">
            <v>1760</v>
          </cell>
          <cell r="K1275">
            <v>1760</v>
          </cell>
        </row>
        <row r="1276">
          <cell r="B1276" t="str">
            <v/>
          </cell>
          <cell r="C1276" t="str">
            <v/>
          </cell>
          <cell r="F1276" t="str">
            <v>b. Nh©n c«ng</v>
          </cell>
          <cell r="J1276">
            <v>292.22</v>
          </cell>
        </row>
        <row r="1277">
          <cell r="B1277" t="str">
            <v/>
          </cell>
          <cell r="C1277" t="str">
            <v/>
          </cell>
          <cell r="E1277">
            <v>3.5</v>
          </cell>
          <cell r="F1277" t="str">
            <v>Nh©n c«ng bËc 3,5/7</v>
          </cell>
          <cell r="G1277" t="str">
            <v>C«ng </v>
          </cell>
          <cell r="H1277">
            <v>0.02</v>
          </cell>
          <cell r="I1277">
            <v>14611</v>
          </cell>
          <cell r="J1277">
            <v>292.22</v>
          </cell>
          <cell r="L1277">
            <v>292.22</v>
          </cell>
        </row>
        <row r="1278">
          <cell r="B1278">
            <v>173</v>
          </cell>
          <cell r="D1278" t="str">
            <v>.</v>
          </cell>
          <cell r="F1278" t="str">
            <v>Keo Epoxy</v>
          </cell>
          <cell r="G1278" t="str">
            <v>lÝt</v>
          </cell>
          <cell r="I1278" t="str">
            <v/>
          </cell>
          <cell r="K1278">
            <v>227000</v>
          </cell>
          <cell r="L1278">
            <v>17533.2</v>
          </cell>
          <cell r="M1278">
            <v>0</v>
          </cell>
        </row>
        <row r="1279">
          <cell r="B1279" t="str">
            <v/>
          </cell>
          <cell r="C1279" t="str">
            <v/>
          </cell>
          <cell r="F1279" t="str">
            <v>a - VËt liÖu :</v>
          </cell>
          <cell r="J1279">
            <v>227000</v>
          </cell>
        </row>
        <row r="1280">
          <cell r="B1280" t="str">
            <v/>
          </cell>
          <cell r="C1280" t="str">
            <v/>
          </cell>
          <cell r="E1280" t="str">
            <v>d16</v>
          </cell>
          <cell r="F1280" t="str">
            <v>Keo £poxy</v>
          </cell>
          <cell r="G1280" t="str">
            <v>lÝt</v>
          </cell>
          <cell r="H1280">
            <v>1</v>
          </cell>
          <cell r="I1280">
            <v>217000</v>
          </cell>
          <cell r="J1280">
            <v>217000</v>
          </cell>
          <cell r="K1280">
            <v>217000</v>
          </cell>
        </row>
        <row r="1281">
          <cell r="B1281" t="str">
            <v/>
          </cell>
          <cell r="C1281" t="str">
            <v/>
          </cell>
          <cell r="E1281" t="str">
            <v>d16</v>
          </cell>
          <cell r="F1281" t="str">
            <v>Kim tiªm</v>
          </cell>
          <cell r="G1281" t="str">
            <v>c¸i</v>
          </cell>
          <cell r="H1281">
            <v>2</v>
          </cell>
          <cell r="I1281">
            <v>5000</v>
          </cell>
          <cell r="J1281">
            <v>10000</v>
          </cell>
          <cell r="K1281">
            <v>10000</v>
          </cell>
        </row>
        <row r="1282">
          <cell r="B1282" t="str">
            <v/>
          </cell>
          <cell r="C1282" t="str">
            <v/>
          </cell>
          <cell r="F1282" t="str">
            <v>b. Nh©n c«ng</v>
          </cell>
          <cell r="J1282">
            <v>17533.2</v>
          </cell>
        </row>
        <row r="1283">
          <cell r="B1283" t="str">
            <v/>
          </cell>
          <cell r="C1283" t="str">
            <v/>
          </cell>
          <cell r="E1283">
            <v>3.5</v>
          </cell>
          <cell r="F1283" t="str">
            <v>Nh©n c«ng bËc 3,5/7</v>
          </cell>
          <cell r="G1283" t="str">
            <v>C«ng </v>
          </cell>
          <cell r="H1283">
            <v>1.2</v>
          </cell>
          <cell r="I1283">
            <v>14611</v>
          </cell>
          <cell r="J1283">
            <v>17533.2</v>
          </cell>
          <cell r="L1283">
            <v>17533.2</v>
          </cell>
        </row>
        <row r="1284">
          <cell r="B1284">
            <v>174</v>
          </cell>
          <cell r="D1284" t="str">
            <v>.</v>
          </cell>
          <cell r="F1284" t="str">
            <v>V÷a xi m¨ng t¹o dèc M100</v>
          </cell>
          <cell r="G1284" t="str">
            <v>m3</v>
          </cell>
          <cell r="I1284" t="str">
            <v/>
          </cell>
          <cell r="K1284">
            <v>428150.59249409515</v>
          </cell>
          <cell r="L1284">
            <v>74223.88</v>
          </cell>
          <cell r="M1284">
            <v>0</v>
          </cell>
        </row>
        <row r="1285">
          <cell r="B1285" t="str">
            <v/>
          </cell>
          <cell r="C1285" t="str">
            <v/>
          </cell>
          <cell r="F1285" t="str">
            <v>a - VËt liÖu :</v>
          </cell>
          <cell r="J1285">
            <v>428150.59249409515</v>
          </cell>
        </row>
        <row r="1286">
          <cell r="B1286" t="str">
            <v/>
          </cell>
          <cell r="C1286" t="str">
            <v>m3</v>
          </cell>
          <cell r="E1286" t="str">
            <v>d16</v>
          </cell>
          <cell r="F1286" t="str">
            <v>V÷a xi m¨ng M100</v>
          </cell>
          <cell r="G1286" t="str">
            <v>m3</v>
          </cell>
          <cell r="H1286">
            <v>1.025</v>
          </cell>
          <cell r="I1286">
            <v>417707.8951161904</v>
          </cell>
          <cell r="J1286">
            <v>428150.59249409515</v>
          </cell>
          <cell r="K1286">
            <v>428150.59249409515</v>
          </cell>
        </row>
        <row r="1287">
          <cell r="B1287" t="str">
            <v/>
          </cell>
          <cell r="C1287" t="str">
            <v/>
          </cell>
          <cell r="F1287" t="str">
            <v>b. Nh©n c«ng</v>
          </cell>
          <cell r="J1287">
            <v>74223.88</v>
          </cell>
        </row>
        <row r="1288">
          <cell r="B1288" t="str">
            <v/>
          </cell>
          <cell r="C1288" t="str">
            <v/>
          </cell>
          <cell r="E1288">
            <v>3.5</v>
          </cell>
          <cell r="F1288" t="str">
            <v>Nh©n c«ng bËc 3,5/7</v>
          </cell>
          <cell r="G1288" t="str">
            <v>C«ng </v>
          </cell>
          <cell r="H1288">
            <v>5.08</v>
          </cell>
          <cell r="I1288">
            <v>14611</v>
          </cell>
          <cell r="J1288">
            <v>74223.88</v>
          </cell>
          <cell r="L1288">
            <v>74223.88</v>
          </cell>
        </row>
        <row r="1289">
          <cell r="B1289">
            <v>175</v>
          </cell>
          <cell r="C1289">
            <v>1242</v>
          </cell>
          <cell r="D1289" t="str">
            <v>NB.3110</v>
          </cell>
          <cell r="F1289" t="str">
            <v>ThÐp neo d=16mm</v>
          </cell>
          <cell r="G1289" t="str">
            <v>TÊn</v>
          </cell>
          <cell r="I1289" t="str">
            <v/>
          </cell>
          <cell r="K1289">
            <v>4542919.6</v>
          </cell>
          <cell r="L1289">
            <v>170364.26</v>
          </cell>
          <cell r="M1289">
            <v>0</v>
          </cell>
        </row>
        <row r="1290">
          <cell r="B1290" t="str">
            <v/>
          </cell>
          <cell r="C1290" t="str">
            <v/>
          </cell>
          <cell r="F1290" t="str">
            <v>a - VËt liÖu :</v>
          </cell>
          <cell r="J1290">
            <v>4542919.6</v>
          </cell>
        </row>
        <row r="1291">
          <cell r="B1291" t="str">
            <v/>
          </cell>
          <cell r="C1291" t="str">
            <v/>
          </cell>
          <cell r="E1291" t="str">
            <v>d16</v>
          </cell>
          <cell r="F1291" t="str">
            <v>ThÐp trßn d=16mm</v>
          </cell>
          <cell r="G1291" t="str">
            <v>kg</v>
          </cell>
          <cell r="H1291">
            <v>1050</v>
          </cell>
          <cell r="I1291">
            <v>4326.590095238095</v>
          </cell>
          <cell r="J1291">
            <v>4542919.6</v>
          </cell>
          <cell r="K1291">
            <v>4542919.6</v>
          </cell>
        </row>
        <row r="1292">
          <cell r="B1292" t="str">
            <v/>
          </cell>
          <cell r="C1292" t="str">
            <v/>
          </cell>
          <cell r="F1292" t="str">
            <v>b. Nh©n c«ng</v>
          </cell>
          <cell r="J1292">
            <v>170364.26</v>
          </cell>
        </row>
        <row r="1293">
          <cell r="B1293" t="str">
            <v/>
          </cell>
          <cell r="C1293" t="str">
            <v/>
          </cell>
          <cell r="E1293">
            <v>3.5</v>
          </cell>
          <cell r="F1293" t="str">
            <v>Nh©n c«ng bËc 3,5/7</v>
          </cell>
          <cell r="G1293" t="str">
            <v>C«ng </v>
          </cell>
          <cell r="H1293">
            <v>11.66</v>
          </cell>
          <cell r="I1293">
            <v>14611</v>
          </cell>
          <cell r="J1293">
            <v>170364.26</v>
          </cell>
          <cell r="L1293">
            <v>170364.26</v>
          </cell>
        </row>
        <row r="1294">
          <cell r="B1294">
            <v>176</v>
          </cell>
          <cell r="C1294">
            <v>1242</v>
          </cell>
          <cell r="D1294" t="str">
            <v>Theo CA§N</v>
          </cell>
          <cell r="F1294" t="str">
            <v>BiÓn b¸o tªn cÇu h×nh ch÷ nhËt</v>
          </cell>
          <cell r="G1294" t="str">
            <v>bé</v>
          </cell>
          <cell r="I1294" t="str">
            <v/>
          </cell>
          <cell r="K1294">
            <v>473332.85408464284</v>
          </cell>
          <cell r="L1294">
            <v>7228.29</v>
          </cell>
          <cell r="M1294">
            <v>1559.9279999999999</v>
          </cell>
        </row>
        <row r="1295">
          <cell r="B1295" t="str">
            <v/>
          </cell>
          <cell r="C1295" t="str">
            <v/>
          </cell>
          <cell r="F1295" t="str">
            <v>a. VËt liÖu</v>
          </cell>
          <cell r="J1295">
            <v>473332.85408464284</v>
          </cell>
        </row>
        <row r="1296">
          <cell r="B1296" t="str">
            <v/>
          </cell>
          <cell r="C1296" t="str">
            <v/>
          </cell>
          <cell r="E1296" t="str">
            <v>bbcn</v>
          </cell>
          <cell r="F1296" t="str">
            <v>BiÓn b¸o h×nh ch÷ nhËt</v>
          </cell>
          <cell r="G1296" t="str">
            <v>C¸i</v>
          </cell>
          <cell r="H1296">
            <v>1</v>
          </cell>
          <cell r="I1296">
            <v>200000</v>
          </cell>
          <cell r="J1296">
            <v>200000</v>
          </cell>
          <cell r="K1296">
            <v>200000</v>
          </cell>
        </row>
        <row r="1297">
          <cell r="B1297" t="str">
            <v/>
          </cell>
          <cell r="C1297" t="str">
            <v/>
          </cell>
          <cell r="E1297" t="str">
            <v>tbb</v>
          </cell>
          <cell r="F1297" t="str">
            <v>Trô biÓn b¸o</v>
          </cell>
          <cell r="G1297" t="str">
            <v>Trô</v>
          </cell>
          <cell r="H1297">
            <v>1</v>
          </cell>
          <cell r="I1297">
            <v>220000</v>
          </cell>
          <cell r="J1297">
            <v>220000</v>
          </cell>
          <cell r="K1297">
            <v>220000</v>
          </cell>
        </row>
        <row r="1298">
          <cell r="B1298" t="str">
            <v/>
          </cell>
          <cell r="C1298" t="str">
            <v/>
          </cell>
          <cell r="E1298" t="str">
            <v>#</v>
          </cell>
          <cell r="F1298" t="str">
            <v>VËt liÖu kh¸c</v>
          </cell>
          <cell r="G1298" t="str">
            <v>%</v>
          </cell>
          <cell r="H1298">
            <v>2</v>
          </cell>
          <cell r="I1298">
            <v>420000</v>
          </cell>
          <cell r="J1298">
            <v>8400</v>
          </cell>
          <cell r="K1298">
            <v>8400</v>
          </cell>
        </row>
        <row r="1299">
          <cell r="B1299" t="str">
            <v/>
          </cell>
          <cell r="E1299" t="str">
            <v>#</v>
          </cell>
          <cell r="F1299" t="str">
            <v>V÷a BT M150 ®¸ 4x6 (1,025x0,125)</v>
          </cell>
          <cell r="G1299" t="str">
            <v>m3</v>
          </cell>
          <cell r="H1299">
            <v>0.128125</v>
          </cell>
          <cell r="I1299">
            <v>350695.4465142857</v>
          </cell>
          <cell r="J1299">
            <v>44932.85408464285</v>
          </cell>
          <cell r="K1299">
            <v>44932.85408464285</v>
          </cell>
        </row>
        <row r="1300">
          <cell r="B1300" t="str">
            <v/>
          </cell>
          <cell r="C1300" t="str">
            <v/>
          </cell>
          <cell r="F1300" t="str">
            <v>b. Nh©n c«ng</v>
          </cell>
          <cell r="J1300">
            <v>7228.29</v>
          </cell>
        </row>
        <row r="1301">
          <cell r="B1301" t="str">
            <v/>
          </cell>
          <cell r="C1301" t="str">
            <v/>
          </cell>
          <cell r="E1301">
            <v>3.5</v>
          </cell>
          <cell r="F1301" t="str">
            <v>Nh©n c«ng bËc 3,5/7</v>
          </cell>
          <cell r="G1301" t="str">
            <v>C«ng </v>
          </cell>
          <cell r="H1301">
            <v>0.3</v>
          </cell>
          <cell r="I1301">
            <v>14611</v>
          </cell>
          <cell r="J1301">
            <v>4383.3</v>
          </cell>
          <cell r="L1301">
            <v>4383.3</v>
          </cell>
        </row>
        <row r="1302">
          <cell r="B1302" t="str">
            <v/>
          </cell>
          <cell r="C1302" t="str">
            <v/>
          </cell>
          <cell r="E1302">
            <v>3</v>
          </cell>
          <cell r="F1302" t="str">
            <v>Nh©n c«ng bËc 3,0/7</v>
          </cell>
          <cell r="G1302" t="str">
            <v>C«ng </v>
          </cell>
          <cell r="H1302">
            <v>0.205</v>
          </cell>
          <cell r="I1302">
            <v>13878</v>
          </cell>
          <cell r="J1302">
            <v>2844.99</v>
          </cell>
          <cell r="L1302">
            <v>2844.99</v>
          </cell>
        </row>
        <row r="1303">
          <cell r="B1303" t="str">
            <v/>
          </cell>
          <cell r="C1303" t="str">
            <v/>
          </cell>
          <cell r="F1303" t="str">
            <v>NC ch«n biÓn b¸o : 0,3 c«ng 3,5/7</v>
          </cell>
          <cell r="K1303">
            <v>0</v>
          </cell>
          <cell r="M1303">
            <v>0</v>
          </cell>
        </row>
        <row r="1304">
          <cell r="B1304">
            <v>177</v>
          </cell>
          <cell r="D1304" t="str">
            <v>HA1210</v>
          </cell>
          <cell r="F1304" t="str">
            <v>NC ®æ BT mãng : 1,64c x 0,125 bËc 3/7</v>
          </cell>
          <cell r="K1304">
            <v>0</v>
          </cell>
          <cell r="M1304">
            <v>0</v>
          </cell>
        </row>
        <row r="1305">
          <cell r="B1305" t="str">
            <v/>
          </cell>
          <cell r="C1305" t="str">
            <v/>
          </cell>
          <cell r="F1305" t="str">
            <v>c. M¸y thi c«ng</v>
          </cell>
          <cell r="J1305">
            <v>1559.9279999999999</v>
          </cell>
        </row>
        <row r="1306">
          <cell r="B1306" t="str">
            <v/>
          </cell>
          <cell r="C1306" t="str">
            <v/>
          </cell>
          <cell r="E1306" t="str">
            <v>250l</v>
          </cell>
          <cell r="F1306" t="str">
            <v>M¸y trén 250l</v>
          </cell>
          <cell r="G1306" t="str">
            <v>Ca</v>
          </cell>
          <cell r="H1306">
            <v>0.011875</v>
          </cell>
          <cell r="I1306">
            <v>96272</v>
          </cell>
          <cell r="J1306">
            <v>1143.23</v>
          </cell>
          <cell r="M1306">
            <v>1143.23</v>
          </cell>
        </row>
        <row r="1307">
          <cell r="B1307" t="str">
            <v/>
          </cell>
          <cell r="C1307" t="str">
            <v/>
          </cell>
          <cell r="E1307" t="str">
            <v>dd</v>
          </cell>
          <cell r="F1307" t="str">
            <v>M¸y ®Çm dïi 1,5KW</v>
          </cell>
          <cell r="G1307" t="str">
            <v>Ca</v>
          </cell>
          <cell r="H1307">
            <v>0.011125</v>
          </cell>
          <cell r="I1307">
            <v>37456</v>
          </cell>
          <cell r="J1307">
            <v>416.698</v>
          </cell>
          <cell r="M1307">
            <v>416.698</v>
          </cell>
        </row>
        <row r="1308">
          <cell r="B1308">
            <v>178</v>
          </cell>
          <cell r="C1308">
            <v>1242</v>
          </cell>
          <cell r="D1308" t="str">
            <v>NB.3110</v>
          </cell>
          <cell r="F1308" t="str">
            <v>ThÐp gãc ®Þnh vÞ  L75x75x8</v>
          </cell>
          <cell r="G1308" t="str">
            <v>TÊn</v>
          </cell>
          <cell r="I1308" t="str">
            <v/>
          </cell>
          <cell r="K1308">
            <v>2500000</v>
          </cell>
          <cell r="L1308">
            <v>170364.26</v>
          </cell>
          <cell r="M1308">
            <v>0</v>
          </cell>
        </row>
        <row r="1309">
          <cell r="B1309" t="str">
            <v/>
          </cell>
          <cell r="C1309" t="str">
            <v/>
          </cell>
          <cell r="F1309" t="str">
            <v>a - VËt liÖu :</v>
          </cell>
          <cell r="J1309">
            <v>2500000</v>
          </cell>
        </row>
        <row r="1310">
          <cell r="B1310" t="str">
            <v/>
          </cell>
          <cell r="C1310" t="str">
            <v/>
          </cell>
          <cell r="E1310" t="str">
            <v>ddap</v>
          </cell>
          <cell r="F1310" t="str">
            <v>ThÐp gãc </v>
          </cell>
          <cell r="G1310" t="str">
            <v>kg</v>
          </cell>
          <cell r="H1310">
            <v>1050</v>
          </cell>
          <cell r="I1310">
            <v>2380.9523809523807</v>
          </cell>
          <cell r="J1310">
            <v>2500000</v>
          </cell>
          <cell r="K1310">
            <v>2500000</v>
          </cell>
        </row>
        <row r="1311">
          <cell r="B1311" t="str">
            <v/>
          </cell>
          <cell r="C1311" t="str">
            <v/>
          </cell>
          <cell r="F1311" t="str">
            <v>b. Nh©n c«ng</v>
          </cell>
          <cell r="J1311">
            <v>170364.26</v>
          </cell>
        </row>
        <row r="1312">
          <cell r="B1312" t="str">
            <v/>
          </cell>
          <cell r="C1312" t="str">
            <v/>
          </cell>
          <cell r="E1312">
            <v>3.5</v>
          </cell>
          <cell r="F1312" t="str">
            <v>Nh©n c«ng bËc 3,5/7</v>
          </cell>
          <cell r="G1312" t="str">
            <v>C«ng </v>
          </cell>
          <cell r="H1312">
            <v>11.66</v>
          </cell>
          <cell r="I1312">
            <v>14611</v>
          </cell>
          <cell r="J1312">
            <v>170364.26</v>
          </cell>
          <cell r="L1312">
            <v>170364.26</v>
          </cell>
        </row>
        <row r="1313">
          <cell r="B1313">
            <v>179</v>
          </cell>
          <cell r="C1313">
            <v>1242</v>
          </cell>
          <cell r="D1313" t="str">
            <v>NB.3110</v>
          </cell>
          <cell r="F1313" t="str">
            <v>ThÐp d=12mm</v>
          </cell>
          <cell r="G1313" t="str">
            <v>TÊn</v>
          </cell>
          <cell r="I1313" t="str">
            <v/>
          </cell>
          <cell r="K1313">
            <v>4592919.600000001</v>
          </cell>
          <cell r="L1313">
            <v>170364.26</v>
          </cell>
          <cell r="M1313">
            <v>0</v>
          </cell>
        </row>
        <row r="1314">
          <cell r="B1314" t="str">
            <v/>
          </cell>
          <cell r="C1314" t="str">
            <v/>
          </cell>
          <cell r="F1314" t="str">
            <v>a - VËt liÖu :</v>
          </cell>
          <cell r="J1314">
            <v>4592919.600000001</v>
          </cell>
        </row>
        <row r="1315">
          <cell r="B1315" t="str">
            <v/>
          </cell>
          <cell r="C1315" t="str">
            <v/>
          </cell>
          <cell r="E1315" t="str">
            <v>d12</v>
          </cell>
          <cell r="F1315" t="str">
            <v>ThÐp trßn d=12mm</v>
          </cell>
          <cell r="G1315" t="str">
            <v>kg</v>
          </cell>
          <cell r="H1315">
            <v>1050</v>
          </cell>
          <cell r="I1315">
            <v>4374.209142857143</v>
          </cell>
          <cell r="J1315">
            <v>4592919.600000001</v>
          </cell>
          <cell r="K1315">
            <v>4592919.600000001</v>
          </cell>
        </row>
        <row r="1316">
          <cell r="B1316" t="str">
            <v/>
          </cell>
          <cell r="C1316" t="str">
            <v/>
          </cell>
          <cell r="F1316" t="str">
            <v>b. Nh©n c«ng</v>
          </cell>
          <cell r="J1316">
            <v>170364.26</v>
          </cell>
        </row>
        <row r="1317">
          <cell r="B1317" t="str">
            <v/>
          </cell>
          <cell r="C1317" t="str">
            <v/>
          </cell>
          <cell r="E1317">
            <v>3.5</v>
          </cell>
          <cell r="F1317" t="str">
            <v>Nh©n c«ng bËc 3,5/7</v>
          </cell>
          <cell r="G1317" t="str">
            <v>C«ng </v>
          </cell>
          <cell r="H1317">
            <v>11.66</v>
          </cell>
          <cell r="I1317">
            <v>14611</v>
          </cell>
          <cell r="J1317">
            <v>170364.26</v>
          </cell>
          <cell r="L1317">
            <v>170364.26</v>
          </cell>
        </row>
        <row r="1318">
          <cell r="B1318">
            <v>180</v>
          </cell>
          <cell r="C1318">
            <v>1479</v>
          </cell>
          <cell r="D1318" t="str">
            <v>3171b</v>
          </cell>
          <cell r="F1318" t="str">
            <v>R¶I th¸o chång nÒ </v>
          </cell>
          <cell r="G1318" t="str">
            <v>thanh</v>
          </cell>
          <cell r="I1318" t="str">
            <v/>
          </cell>
          <cell r="K1318">
            <v>7056.543049361555</v>
          </cell>
          <cell r="L1318">
            <v>834.7135999999999</v>
          </cell>
          <cell r="M1318">
            <v>0</v>
          </cell>
        </row>
        <row r="1319">
          <cell r="B1319" t="str">
            <v/>
          </cell>
          <cell r="C1319" t="str">
            <v/>
          </cell>
          <cell r="F1319" t="str">
            <v>a. VËt liÖu</v>
          </cell>
          <cell r="J1319">
            <v>7056.543049361555</v>
          </cell>
        </row>
        <row r="1320">
          <cell r="B1320" t="str">
            <v/>
          </cell>
          <cell r="C1320" t="str">
            <v/>
          </cell>
          <cell r="E1320" t="str">
            <v>gcn</v>
          </cell>
          <cell r="F1320" t="str">
            <v>Gç chång nÒ (16x22x180)</v>
          </cell>
          <cell r="G1320" t="str">
            <v>thanh</v>
          </cell>
          <cell r="H1320">
            <v>0.0417</v>
          </cell>
          <cell r="I1320">
            <v>135048.99398948572</v>
          </cell>
          <cell r="J1320">
            <v>5631.543049361555</v>
          </cell>
          <cell r="K1320">
            <v>5631.543049361555</v>
          </cell>
        </row>
        <row r="1321">
          <cell r="B1321" t="str">
            <v/>
          </cell>
          <cell r="C1321" t="str">
            <v/>
          </cell>
          <cell r="E1321" t="str">
            <v>dia</v>
          </cell>
          <cell r="F1321" t="str">
            <v>§inh ®Üa </v>
          </cell>
          <cell r="G1321" t="str">
            <v>C¸i</v>
          </cell>
          <cell r="H1321">
            <v>0.57</v>
          </cell>
          <cell r="I1321">
            <v>2500</v>
          </cell>
          <cell r="J1321">
            <v>1424.9999999999998</v>
          </cell>
          <cell r="K1321">
            <v>1424.9999999999998</v>
          </cell>
        </row>
        <row r="1322">
          <cell r="B1322" t="str">
            <v/>
          </cell>
          <cell r="C1322" t="str">
            <v/>
          </cell>
          <cell r="F1322" t="str">
            <v>b. Nh©n c«ng</v>
          </cell>
          <cell r="J1322">
            <v>834.7135999999999</v>
          </cell>
        </row>
        <row r="1323">
          <cell r="B1323" t="str">
            <v/>
          </cell>
          <cell r="C1323" t="str">
            <v/>
          </cell>
          <cell r="E1323" t="str">
            <v>n4</v>
          </cell>
          <cell r="F1323" t="str">
            <v>Nh©n c«ng bËc 4,0/7</v>
          </cell>
          <cell r="G1323" t="str">
            <v>C«ng </v>
          </cell>
          <cell r="H1323">
            <v>0.0544</v>
          </cell>
          <cell r="I1323">
            <v>15344</v>
          </cell>
          <cell r="J1323">
            <v>834.7135999999999</v>
          </cell>
          <cell r="L1323">
            <v>834.7135999999999</v>
          </cell>
        </row>
        <row r="1324">
          <cell r="B1324">
            <v>181</v>
          </cell>
          <cell r="C1324">
            <v>56</v>
          </cell>
          <cell r="D1324" t="str">
            <v>118.144/56</v>
          </cell>
          <cell r="F1324" t="str">
            <v>Th¸o dì khung bailey </v>
          </cell>
          <cell r="G1324" t="str">
            <v>TÊn</v>
          </cell>
          <cell r="I1324" t="str">
            <v/>
          </cell>
          <cell r="K1324">
            <v>0</v>
          </cell>
          <cell r="L1324">
            <v>73098.816</v>
          </cell>
          <cell r="M1324">
            <v>50528.104</v>
          </cell>
        </row>
        <row r="1325">
          <cell r="B1325" t="str">
            <v/>
          </cell>
          <cell r="C1325" t="str">
            <v/>
          </cell>
          <cell r="F1325" t="str">
            <v>b. Nh©n c«ng</v>
          </cell>
          <cell r="J1325">
            <v>73098.816</v>
          </cell>
        </row>
        <row r="1326">
          <cell r="B1326" t="str">
            <v/>
          </cell>
          <cell r="C1326" t="str">
            <v/>
          </cell>
          <cell r="E1326" t="str">
            <v>n4</v>
          </cell>
          <cell r="F1326" t="str">
            <v>Nh©n c«ng bËc 4,0/7</v>
          </cell>
          <cell r="G1326" t="str">
            <v>C«ng </v>
          </cell>
          <cell r="H1326">
            <v>4.764</v>
          </cell>
          <cell r="I1326">
            <v>15344</v>
          </cell>
          <cell r="J1326">
            <v>73098.816</v>
          </cell>
          <cell r="L1326">
            <v>73098.816</v>
          </cell>
        </row>
        <row r="1327">
          <cell r="B1327" t="str">
            <v/>
          </cell>
          <cell r="C1327" t="str">
            <v/>
          </cell>
          <cell r="F1327" t="str">
            <v>c. M¸y thi c«ng</v>
          </cell>
          <cell r="J1327">
            <v>50528.104</v>
          </cell>
        </row>
        <row r="1328">
          <cell r="B1328" t="str">
            <v/>
          </cell>
          <cell r="C1328" t="str">
            <v/>
          </cell>
          <cell r="E1328" t="str">
            <v>c25t</v>
          </cell>
          <cell r="F1328" t="str">
            <v>CÈu 25T</v>
          </cell>
          <cell r="G1328" t="str">
            <v>Ca</v>
          </cell>
          <cell r="H1328">
            <v>0.044</v>
          </cell>
          <cell r="I1328">
            <v>1148366</v>
          </cell>
          <cell r="J1328">
            <v>50528.104</v>
          </cell>
          <cell r="M1328">
            <v>50528.104</v>
          </cell>
        </row>
        <row r="1329">
          <cell r="B1329">
            <v>182</v>
          </cell>
          <cell r="C1329">
            <v>56</v>
          </cell>
          <cell r="D1329" t="str">
            <v>118.218/56</v>
          </cell>
          <cell r="F1329" t="str">
            <v>L¾p ®Æt khung bailey</v>
          </cell>
          <cell r="G1329" t="str">
            <v>TÊn</v>
          </cell>
          <cell r="I1329" t="str">
            <v/>
          </cell>
          <cell r="K1329">
            <v>25125</v>
          </cell>
          <cell r="L1329">
            <v>118532.4</v>
          </cell>
          <cell r="M1329">
            <v>99907.84199999999</v>
          </cell>
        </row>
        <row r="1330">
          <cell r="B1330" t="str">
            <v/>
          </cell>
          <cell r="C1330" t="str">
            <v/>
          </cell>
          <cell r="F1330" t="str">
            <v>a. VËt liÖu</v>
          </cell>
          <cell r="J1330">
            <v>25125</v>
          </cell>
        </row>
        <row r="1331">
          <cell r="B1331" t="str">
            <v/>
          </cell>
          <cell r="C1331" t="str">
            <v/>
          </cell>
          <cell r="F1331" t="str">
            <v>Khung bailey (1005/400)</v>
          </cell>
          <cell r="G1331" t="str">
            <v>kg</v>
          </cell>
          <cell r="H1331">
            <v>2.5125</v>
          </cell>
          <cell r="I1331">
            <v>10000</v>
          </cell>
          <cell r="J1331">
            <v>25125</v>
          </cell>
          <cell r="K1331">
            <v>25125</v>
          </cell>
        </row>
        <row r="1332">
          <cell r="B1332" t="str">
            <v/>
          </cell>
          <cell r="C1332" t="str">
            <v/>
          </cell>
          <cell r="F1332" t="str">
            <v>b. Nh©n c«ng</v>
          </cell>
          <cell r="J1332">
            <v>118532.4</v>
          </cell>
        </row>
        <row r="1333">
          <cell r="B1333" t="str">
            <v/>
          </cell>
          <cell r="C1333" t="str">
            <v/>
          </cell>
          <cell r="E1333" t="str">
            <v>n4</v>
          </cell>
          <cell r="F1333" t="str">
            <v>Nh©n c«ng bËc 4,0/7</v>
          </cell>
          <cell r="G1333" t="str">
            <v>C«ng </v>
          </cell>
          <cell r="H1333">
            <v>7.725</v>
          </cell>
          <cell r="I1333">
            <v>15344</v>
          </cell>
          <cell r="J1333">
            <v>118532.4</v>
          </cell>
          <cell r="L1333">
            <v>118532.4</v>
          </cell>
        </row>
        <row r="1334">
          <cell r="B1334" t="str">
            <v/>
          </cell>
          <cell r="C1334" t="str">
            <v/>
          </cell>
          <cell r="F1334" t="str">
            <v>c. M¸y thi c«ng</v>
          </cell>
          <cell r="J1334">
            <v>99907.84199999999</v>
          </cell>
        </row>
        <row r="1335">
          <cell r="B1335" t="str">
            <v/>
          </cell>
          <cell r="C1335" t="str">
            <v/>
          </cell>
          <cell r="E1335" t="str">
            <v>c25t</v>
          </cell>
          <cell r="F1335" t="str">
            <v>CÈu 25T</v>
          </cell>
          <cell r="G1335" t="str">
            <v>Ca</v>
          </cell>
          <cell r="H1335">
            <v>0.087</v>
          </cell>
          <cell r="I1335">
            <v>1148366</v>
          </cell>
          <cell r="J1335">
            <v>99907.84199999999</v>
          </cell>
          <cell r="M1335">
            <v>99907.84199999999</v>
          </cell>
        </row>
        <row r="1336">
          <cell r="B1336">
            <v>183</v>
          </cell>
          <cell r="C1336">
            <v>1242</v>
          </cell>
          <cell r="D1336" t="str">
            <v>NA2110</v>
          </cell>
          <cell r="F1336" t="str">
            <v>S¶n xuÊt hÖ khung v©y ng¨n n­íc</v>
          </cell>
          <cell r="G1336" t="str">
            <v>TÊn</v>
          </cell>
          <cell r="I1336" t="str">
            <v/>
          </cell>
          <cell r="K1336">
            <v>372935.1747208</v>
          </cell>
          <cell r="L1336">
            <v>564352.3200000001</v>
          </cell>
          <cell r="M1336">
            <v>640619.7</v>
          </cell>
        </row>
        <row r="1337">
          <cell r="B1337" t="str">
            <v/>
          </cell>
          <cell r="C1337" t="str">
            <v/>
          </cell>
          <cell r="F1337" t="str">
            <v>a. VËt liÖu</v>
          </cell>
          <cell r="J1337">
            <v>372935.1747208</v>
          </cell>
        </row>
        <row r="1338">
          <cell r="B1338" t="str">
            <v/>
          </cell>
          <cell r="C1338" t="str">
            <v/>
          </cell>
          <cell r="E1338" t="str">
            <v>th</v>
          </cell>
          <cell r="F1338" t="str">
            <v>ThÐp h×nh</v>
          </cell>
          <cell r="G1338" t="str">
            <v>kg</v>
          </cell>
          <cell r="H1338">
            <v>6.2539</v>
          </cell>
          <cell r="I1338">
            <v>4612.304380952381</v>
          </cell>
          <cell r="J1338">
            <v>28844.890368038094</v>
          </cell>
          <cell r="K1338">
            <v>28844.890368038094</v>
          </cell>
        </row>
        <row r="1339">
          <cell r="B1339" t="str">
            <v/>
          </cell>
          <cell r="C1339" t="str">
            <v/>
          </cell>
          <cell r="E1339" t="str">
            <v>t</v>
          </cell>
          <cell r="F1339" t="str">
            <v>ThÐp b¶n</v>
          </cell>
          <cell r="G1339" t="str">
            <v>kg</v>
          </cell>
          <cell r="H1339">
            <v>3.16</v>
          </cell>
          <cell r="I1339">
            <v>4612.304380952381</v>
          </cell>
          <cell r="J1339">
            <v>14574.881843809524</v>
          </cell>
          <cell r="K1339">
            <v>14574.881843809524</v>
          </cell>
        </row>
        <row r="1340">
          <cell r="B1340" t="str">
            <v/>
          </cell>
          <cell r="C1340" t="str">
            <v/>
          </cell>
          <cell r="E1340" t="str">
            <v>tr</v>
          </cell>
          <cell r="F1340" t="str">
            <v>ThÐp trßn</v>
          </cell>
          <cell r="G1340" t="str">
            <v>kg</v>
          </cell>
          <cell r="H1340">
            <v>0.614</v>
          </cell>
          <cell r="I1340">
            <v>4421.828190476191</v>
          </cell>
          <cell r="J1340">
            <v>2715.002508952381</v>
          </cell>
          <cell r="K1340">
            <v>2715.002508952381</v>
          </cell>
        </row>
        <row r="1341">
          <cell r="B1341" t="str">
            <v/>
          </cell>
          <cell r="C1341" t="str">
            <v/>
          </cell>
          <cell r="E1341" t="str">
            <v>q</v>
          </cell>
          <cell r="F1341" t="str">
            <v>Que hµn</v>
          </cell>
          <cell r="G1341" t="str">
            <v>kg</v>
          </cell>
          <cell r="H1341">
            <v>22.66</v>
          </cell>
          <cell r="I1341">
            <v>11000</v>
          </cell>
          <cell r="J1341">
            <v>249260</v>
          </cell>
          <cell r="K1341">
            <v>249260</v>
          </cell>
        </row>
        <row r="1342">
          <cell r="B1342" t="str">
            <v/>
          </cell>
          <cell r="C1342" t="str">
            <v/>
          </cell>
          <cell r="E1342" t="str">
            <v>«</v>
          </cell>
          <cell r="F1342" t="str">
            <v>«xy</v>
          </cell>
          <cell r="G1342" t="str">
            <v>chai</v>
          </cell>
          <cell r="H1342">
            <v>0.78</v>
          </cell>
          <cell r="I1342">
            <v>55650</v>
          </cell>
          <cell r="J1342">
            <v>43407</v>
          </cell>
          <cell r="K1342">
            <v>43407</v>
          </cell>
        </row>
        <row r="1343">
          <cell r="B1343" t="str">
            <v/>
          </cell>
          <cell r="C1343" t="str">
            <v/>
          </cell>
          <cell r="E1343" t="str">
            <v>®</v>
          </cell>
          <cell r="F1343" t="str">
            <v>§Êt ®Ìn</v>
          </cell>
          <cell r="G1343" t="str">
            <v>kg</v>
          </cell>
          <cell r="H1343">
            <v>3.78</v>
          </cell>
          <cell r="I1343">
            <v>9030</v>
          </cell>
          <cell r="J1343">
            <v>34133.4</v>
          </cell>
          <cell r="K1343">
            <v>34133.4</v>
          </cell>
        </row>
        <row r="1344">
          <cell r="B1344" t="str">
            <v/>
          </cell>
          <cell r="C1344" t="str">
            <v/>
          </cell>
          <cell r="F1344" t="str">
            <v>b. Nh©n c«ng</v>
          </cell>
          <cell r="J1344">
            <v>564352.3200000001</v>
          </cell>
        </row>
        <row r="1345">
          <cell r="B1345" t="str">
            <v/>
          </cell>
          <cell r="C1345" t="str">
            <v/>
          </cell>
          <cell r="E1345" t="str">
            <v>n4</v>
          </cell>
          <cell r="F1345" t="str">
            <v>Nh©n c«ng bËc 4,0/7</v>
          </cell>
          <cell r="G1345" t="str">
            <v>C«ng </v>
          </cell>
          <cell r="H1345">
            <v>36.78</v>
          </cell>
          <cell r="I1345">
            <v>15344</v>
          </cell>
          <cell r="J1345">
            <v>564352.3200000001</v>
          </cell>
          <cell r="L1345">
            <v>564352.3200000001</v>
          </cell>
        </row>
        <row r="1346">
          <cell r="B1346" t="str">
            <v/>
          </cell>
          <cell r="C1346" t="str">
            <v/>
          </cell>
          <cell r="F1346" t="str">
            <v>c. M¸y thi c«ng</v>
          </cell>
          <cell r="J1346">
            <v>640619.7</v>
          </cell>
        </row>
        <row r="1347">
          <cell r="B1347" t="str">
            <v/>
          </cell>
          <cell r="C1347" t="str">
            <v/>
          </cell>
          <cell r="E1347" t="str">
            <v>h23</v>
          </cell>
          <cell r="F1347" t="str">
            <v>M¸y hµn 23KW</v>
          </cell>
          <cell r="G1347" t="str">
            <v>Ca</v>
          </cell>
          <cell r="H1347">
            <v>4.25</v>
          </cell>
          <cell r="I1347">
            <v>77338</v>
          </cell>
          <cell r="J1347">
            <v>328686.5</v>
          </cell>
          <cell r="M1347">
            <v>328686.5</v>
          </cell>
        </row>
        <row r="1348">
          <cell r="B1348" t="str">
            <v/>
          </cell>
          <cell r="C1348" t="str">
            <v/>
          </cell>
          <cell r="E1348" t="str">
            <v>cth</v>
          </cell>
          <cell r="F1348" t="str">
            <v>M¸y c¾t thÐp</v>
          </cell>
          <cell r="G1348" t="str">
            <v>Ca</v>
          </cell>
          <cell r="H1348">
            <v>0.4</v>
          </cell>
          <cell r="I1348">
            <v>164322</v>
          </cell>
          <cell r="J1348">
            <v>65728.8</v>
          </cell>
          <cell r="M1348">
            <v>65728.8</v>
          </cell>
        </row>
        <row r="1349">
          <cell r="B1349" t="str">
            <v/>
          </cell>
          <cell r="C1349" t="str">
            <v/>
          </cell>
          <cell r="E1349" t="str">
            <v>c10t</v>
          </cell>
          <cell r="F1349" t="str">
            <v>CÈu 10T</v>
          </cell>
          <cell r="G1349" t="str">
            <v>Ca</v>
          </cell>
          <cell r="H1349">
            <v>0.4</v>
          </cell>
          <cell r="I1349">
            <v>615511</v>
          </cell>
          <cell r="J1349">
            <v>246204.40000000002</v>
          </cell>
          <cell r="M1349">
            <v>246204.40000000002</v>
          </cell>
        </row>
        <row r="1350">
          <cell r="B1350">
            <v>184</v>
          </cell>
          <cell r="C1350">
            <v>1242</v>
          </cell>
          <cell r="D1350" t="str">
            <v>NB232</v>
          </cell>
          <cell r="F1350" t="str">
            <v>L¾p dùng vµ th¸o dì hÖ khung v©y</v>
          </cell>
          <cell r="G1350" t="str">
            <v>TÊn</v>
          </cell>
          <cell r="I1350" t="str">
            <v/>
          </cell>
          <cell r="K1350">
            <v>208057.5</v>
          </cell>
          <cell r="L1350">
            <v>209138.72</v>
          </cell>
          <cell r="M1350">
            <v>68344.27500000001</v>
          </cell>
        </row>
        <row r="1351">
          <cell r="B1351" t="str">
            <v/>
          </cell>
          <cell r="C1351" t="str">
            <v/>
          </cell>
          <cell r="F1351" t="str">
            <v>a. VËt liÖu</v>
          </cell>
          <cell r="J1351">
            <v>208057.5</v>
          </cell>
        </row>
        <row r="1352">
          <cell r="B1352" t="str">
            <v/>
          </cell>
          <cell r="C1352" t="str">
            <v/>
          </cell>
          <cell r="E1352" t="str">
            <v>m20</v>
          </cell>
          <cell r="F1352" t="str">
            <v>Bul«ng M20</v>
          </cell>
          <cell r="G1352" t="str">
            <v>C¸i</v>
          </cell>
          <cell r="H1352">
            <v>12</v>
          </cell>
          <cell r="I1352">
            <v>5512.5</v>
          </cell>
          <cell r="J1352">
            <v>66150</v>
          </cell>
          <cell r="K1352">
            <v>66150</v>
          </cell>
        </row>
        <row r="1353">
          <cell r="B1353" t="str">
            <v/>
          </cell>
          <cell r="C1353" t="str">
            <v/>
          </cell>
          <cell r="E1353" t="str">
            <v>q</v>
          </cell>
          <cell r="F1353" t="str">
            <v>Que hµn</v>
          </cell>
          <cell r="G1353" t="str">
            <v>kg</v>
          </cell>
          <cell r="H1353">
            <v>12</v>
          </cell>
          <cell r="I1353">
            <v>11000</v>
          </cell>
          <cell r="J1353">
            <v>132000</v>
          </cell>
          <cell r="K1353">
            <v>132000</v>
          </cell>
        </row>
        <row r="1354">
          <cell r="B1354" t="str">
            <v/>
          </cell>
          <cell r="C1354" t="str">
            <v/>
          </cell>
          <cell r="E1354" t="str">
            <v>#</v>
          </cell>
          <cell r="F1354" t="str">
            <v>VËt liÖu kh¸c</v>
          </cell>
          <cell r="G1354" t="str">
            <v>%</v>
          </cell>
          <cell r="H1354">
            <v>5</v>
          </cell>
          <cell r="I1354">
            <v>198150</v>
          </cell>
          <cell r="J1354">
            <v>9907.5</v>
          </cell>
          <cell r="K1354">
            <v>9907.5</v>
          </cell>
        </row>
        <row r="1355">
          <cell r="B1355" t="str">
            <v/>
          </cell>
          <cell r="C1355" t="str">
            <v/>
          </cell>
          <cell r="F1355" t="str">
            <v>b. Nh©n c«ng</v>
          </cell>
          <cell r="J1355">
            <v>209138.72</v>
          </cell>
        </row>
        <row r="1356">
          <cell r="B1356" t="str">
            <v/>
          </cell>
          <cell r="C1356" t="str">
            <v/>
          </cell>
          <cell r="E1356" t="str">
            <v>n4</v>
          </cell>
          <cell r="F1356" t="str">
            <v>Nh©n c«ng bËc 4,0/7</v>
          </cell>
          <cell r="G1356" t="str">
            <v>C«ng </v>
          </cell>
          <cell r="H1356">
            <v>13.63</v>
          </cell>
          <cell r="I1356">
            <v>15344</v>
          </cell>
          <cell r="J1356">
            <v>209138.72</v>
          </cell>
          <cell r="L1356">
            <v>209138.72</v>
          </cell>
        </row>
        <row r="1357">
          <cell r="B1357" t="str">
            <v/>
          </cell>
          <cell r="C1357" t="str">
            <v/>
          </cell>
          <cell r="F1357" t="str">
            <v>c. M¸y thi c«ng</v>
          </cell>
          <cell r="J1357">
            <v>604198.395</v>
          </cell>
        </row>
        <row r="1358">
          <cell r="B1358" t="str">
            <v/>
          </cell>
          <cell r="C1358" t="str">
            <v/>
          </cell>
          <cell r="E1358" t="str">
            <v>c16t</v>
          </cell>
          <cell r="F1358" t="str">
            <v>CÈu 16T</v>
          </cell>
          <cell r="G1358" t="str">
            <v>Ca</v>
          </cell>
          <cell r="H1358">
            <v>0.083</v>
          </cell>
          <cell r="I1358">
            <v>823425</v>
          </cell>
          <cell r="J1358">
            <v>68344.27500000001</v>
          </cell>
          <cell r="M1358">
            <v>68344.27500000001</v>
          </cell>
        </row>
        <row r="1359">
          <cell r="B1359" t="str">
            <v/>
          </cell>
          <cell r="C1359" t="str">
            <v/>
          </cell>
          <cell r="E1359" t="str">
            <v>c25t</v>
          </cell>
          <cell r="F1359" t="str">
            <v>CÈu 25T</v>
          </cell>
          <cell r="G1359" t="str">
            <v>Ca</v>
          </cell>
          <cell r="H1359">
            <v>0.12</v>
          </cell>
          <cell r="I1359">
            <v>1148366</v>
          </cell>
          <cell r="J1359">
            <v>137803.91999999998</v>
          </cell>
          <cell r="M1359">
            <v>137803.91999999998</v>
          </cell>
        </row>
        <row r="1360">
          <cell r="B1360" t="str">
            <v/>
          </cell>
          <cell r="C1360" t="str">
            <v/>
          </cell>
          <cell r="E1360" t="str">
            <v>h23</v>
          </cell>
          <cell r="F1360" t="str">
            <v>M¸y hµn 23KW</v>
          </cell>
          <cell r="G1360" t="str">
            <v>Ca</v>
          </cell>
          <cell r="H1360">
            <v>3</v>
          </cell>
          <cell r="I1360">
            <v>77338</v>
          </cell>
          <cell r="J1360">
            <v>232014</v>
          </cell>
          <cell r="M1360">
            <v>232014</v>
          </cell>
        </row>
        <row r="1361">
          <cell r="B1361" t="str">
            <v/>
          </cell>
          <cell r="C1361" t="str">
            <v/>
          </cell>
          <cell r="E1361" t="str">
            <v>200t</v>
          </cell>
          <cell r="F1361" t="str">
            <v>Sµ lan 200T</v>
          </cell>
          <cell r="G1361" t="str">
            <v>Ca</v>
          </cell>
          <cell r="H1361">
            <v>0.12</v>
          </cell>
          <cell r="I1361">
            <v>325023</v>
          </cell>
          <cell r="J1361">
            <v>39002.76</v>
          </cell>
          <cell r="M1361">
            <v>39002.76</v>
          </cell>
        </row>
        <row r="1362">
          <cell r="B1362" t="str">
            <v/>
          </cell>
          <cell r="C1362" t="str">
            <v/>
          </cell>
          <cell r="E1362" t="str">
            <v>400t</v>
          </cell>
          <cell r="F1362" t="str">
            <v>Sµ lan 400T</v>
          </cell>
          <cell r="G1362" t="str">
            <v>Ca</v>
          </cell>
          <cell r="H1362">
            <v>0.12</v>
          </cell>
          <cell r="I1362">
            <v>670875</v>
          </cell>
          <cell r="J1362">
            <v>80505</v>
          </cell>
          <cell r="M1362">
            <v>80505</v>
          </cell>
        </row>
        <row r="1363">
          <cell r="B1363" t="str">
            <v/>
          </cell>
          <cell r="C1363" t="str">
            <v/>
          </cell>
          <cell r="E1363" t="str">
            <v>150cv</v>
          </cell>
          <cell r="F1363" t="str">
            <v>Tµu kÐo 150cv</v>
          </cell>
          <cell r="G1363" t="str">
            <v>Ca</v>
          </cell>
          <cell r="H1363">
            <v>0.06</v>
          </cell>
          <cell r="I1363">
            <v>775474</v>
          </cell>
          <cell r="J1363">
            <v>46528.439999999995</v>
          </cell>
          <cell r="M1363">
            <v>46528.439999999995</v>
          </cell>
        </row>
        <row r="1364">
          <cell r="B1364" t="str">
            <v/>
          </cell>
          <cell r="C1364" t="str">
            <v/>
          </cell>
          <cell r="K136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iagoc"/>
      <sheetName val="tra-vat-lieu"/>
      <sheetName val="CVC"/>
      <sheetName val="ptdg "/>
      <sheetName val="Duong-tk"/>
      <sheetName val="THd-tk"/>
      <sheetName val="ptke"/>
      <sheetName val="tonghop-tk"/>
      <sheetName val="Sheet1"/>
      <sheetName val="Duong-tc"/>
      <sheetName val="TH-tc"/>
      <sheetName val="dtke-tc"/>
      <sheetName val="THk-tc"/>
      <sheetName val="THop-TC"/>
    </sheetNames>
    <sheetDataSet>
      <sheetData sheetId="1">
        <row r="4">
          <cell r="B4" t="str">
            <v>c</v>
          </cell>
          <cell r="C4" t="str">
            <v>C¸t vµng</v>
          </cell>
          <cell r="D4" t="str">
            <v>m3</v>
          </cell>
          <cell r="E4">
            <v>111095.39999999998</v>
          </cell>
        </row>
        <row r="5">
          <cell r="B5" t="str">
            <v>x</v>
          </cell>
          <cell r="C5" t="str">
            <v>Xim¨ng PC-300</v>
          </cell>
          <cell r="D5" t="str">
            <v>kg</v>
          </cell>
          <cell r="E5">
            <v>857.439619047619</v>
          </cell>
        </row>
        <row r="6">
          <cell r="B6" t="str">
            <v>nc</v>
          </cell>
          <cell r="C6" t="str">
            <v>N­íc</v>
          </cell>
          <cell r="D6" t="str">
            <v>LÝt</v>
          </cell>
          <cell r="E6">
            <v>4</v>
          </cell>
        </row>
        <row r="7">
          <cell r="B7" t="str">
            <v>nu</v>
          </cell>
          <cell r="C7" t="str">
            <v>N­íc</v>
          </cell>
          <cell r="D7" t="str">
            <v>LÝt</v>
          </cell>
          <cell r="E7">
            <v>4</v>
          </cell>
        </row>
        <row r="8">
          <cell r="B8" t="str">
            <v>btn</v>
          </cell>
          <cell r="C8" t="str">
            <v>Bªt«ng nhùa</v>
          </cell>
          <cell r="D8" t="str">
            <v>TÊn </v>
          </cell>
        </row>
        <row r="9">
          <cell r="B9" t="str">
            <v>#</v>
          </cell>
          <cell r="C9" t="str">
            <v>VËt liÖu kh¸c</v>
          </cell>
          <cell r="D9" t="str">
            <v>%</v>
          </cell>
        </row>
        <row r="10">
          <cell r="B10">
            <v>4</v>
          </cell>
          <cell r="C10" t="str">
            <v>§¸ d¨m 4x6</v>
          </cell>
          <cell r="D10" t="str">
            <v>m3</v>
          </cell>
          <cell r="E10">
            <v>116732.40714285713</v>
          </cell>
        </row>
        <row r="11">
          <cell r="B11" t="str">
            <v>n</v>
          </cell>
          <cell r="C11" t="str">
            <v>Nhùa ®­êng</v>
          </cell>
          <cell r="D11" t="str">
            <v>kg</v>
          </cell>
          <cell r="E11">
            <v>3448.667904761905</v>
          </cell>
        </row>
        <row r="12">
          <cell r="B12">
            <v>1</v>
          </cell>
          <cell r="C12" t="str">
            <v>§¸ d¨m 1x2</v>
          </cell>
          <cell r="D12" t="str">
            <v>m3</v>
          </cell>
          <cell r="E12">
            <v>175526.1714285714</v>
          </cell>
        </row>
        <row r="13">
          <cell r="B13" t="str">
            <v>cpdd1</v>
          </cell>
          <cell r="C13" t="str">
            <v>CÊp phèi ®¸ d¨m</v>
          </cell>
          <cell r="D13" t="str">
            <v>m3</v>
          </cell>
          <cell r="E13">
            <v>162135.8142857143</v>
          </cell>
        </row>
        <row r="14">
          <cell r="B14" t="str">
            <v>cpdd2</v>
          </cell>
          <cell r="C14" t="str">
            <v>CÊp phèi ®¸ d¨m</v>
          </cell>
          <cell r="D14" t="str">
            <v>m3</v>
          </cell>
          <cell r="E14">
            <v>152612.00476190477</v>
          </cell>
        </row>
        <row r="15">
          <cell r="B15" t="str">
            <v>dmz</v>
          </cell>
          <cell r="C15" t="str">
            <v>DÇu Mazut</v>
          </cell>
          <cell r="D15" t="str">
            <v>kg</v>
          </cell>
          <cell r="E15">
            <v>4500</v>
          </cell>
        </row>
        <row r="16">
          <cell r="B16" t="str">
            <v>cpdd</v>
          </cell>
          <cell r="C16" t="str">
            <v>CÊp phèi ®¸ d¨m</v>
          </cell>
          <cell r="D16" t="str">
            <v>m3</v>
          </cell>
          <cell r="E16">
            <v>162135.8142857143</v>
          </cell>
        </row>
        <row r="17">
          <cell r="B17" t="str">
            <v>cui</v>
          </cell>
          <cell r="C17" t="str">
            <v>Cñi</v>
          </cell>
          <cell r="D17" t="str">
            <v>kg</v>
          </cell>
          <cell r="E17">
            <v>500</v>
          </cell>
        </row>
        <row r="18">
          <cell r="B18" t="str">
            <v>d</v>
          </cell>
          <cell r="C18" t="str">
            <v>D©y thÐp </v>
          </cell>
          <cell r="D18" t="str">
            <v>kg</v>
          </cell>
          <cell r="E18">
            <v>6333.333333333333</v>
          </cell>
        </row>
        <row r="19">
          <cell r="B19" t="str">
            <v>dh</v>
          </cell>
          <cell r="C19" t="str">
            <v>§¸ héc </v>
          </cell>
          <cell r="D19" t="str">
            <v>m3</v>
          </cell>
          <cell r="E19">
            <v>121678.03095238096</v>
          </cell>
        </row>
        <row r="20">
          <cell r="B20">
            <v>2</v>
          </cell>
          <cell r="C20" t="str">
            <v>§¸ d¨m 2x4</v>
          </cell>
          <cell r="D20" t="str">
            <v>m3</v>
          </cell>
          <cell r="E20">
            <v>171659.62380952376</v>
          </cell>
        </row>
        <row r="21">
          <cell r="B21" t="str">
            <v>tbb</v>
          </cell>
          <cell r="C21" t="str">
            <v>Trô biÓn b¸o</v>
          </cell>
          <cell r="D21" t="str">
            <v>Trô</v>
          </cell>
          <cell r="E21">
            <v>235000</v>
          </cell>
        </row>
        <row r="22">
          <cell r="B22">
            <v>0.5</v>
          </cell>
          <cell r="C22" t="str">
            <v>§¸ d¨m 0,5x1</v>
          </cell>
          <cell r="D22" t="str">
            <v>m3</v>
          </cell>
          <cell r="E22">
            <v>175526.1714285714</v>
          </cell>
        </row>
        <row r="23">
          <cell r="B23" t="str">
            <v>di</v>
          </cell>
          <cell r="C23" t="str">
            <v>§inh</v>
          </cell>
          <cell r="D23" t="str">
            <v>kg</v>
          </cell>
          <cell r="E23">
            <v>6190.47619047619</v>
          </cell>
        </row>
        <row r="24">
          <cell r="B24" t="str">
            <v>g</v>
          </cell>
          <cell r="C24" t="str">
            <v>Gç v¸n</v>
          </cell>
          <cell r="D24" t="str">
            <v>m3</v>
          </cell>
          <cell r="E24">
            <v>1282553.48</v>
          </cell>
        </row>
        <row r="25">
          <cell r="B25" t="str">
            <v>dn</v>
          </cell>
          <cell r="C25" t="str">
            <v>Gç ®µ nÑp </v>
          </cell>
          <cell r="D25" t="str">
            <v>m3</v>
          </cell>
          <cell r="E25">
            <v>1282553.48</v>
          </cell>
        </row>
        <row r="26">
          <cell r="B26" t="str">
            <v>s</v>
          </cell>
          <cell r="C26" t="str">
            <v>S¬n</v>
          </cell>
          <cell r="D26" t="str">
            <v>kg</v>
          </cell>
          <cell r="E26">
            <v>26666.666666666664</v>
          </cell>
        </row>
        <row r="27">
          <cell r="B27" t="str">
            <v>q</v>
          </cell>
          <cell r="C27" t="str">
            <v>Que hµn</v>
          </cell>
          <cell r="D27" t="str">
            <v>kg</v>
          </cell>
          <cell r="E27">
            <v>11428.571428571428</v>
          </cell>
        </row>
        <row r="28">
          <cell r="B28" t="str">
            <v>d12</v>
          </cell>
          <cell r="C28" t="str">
            <v>ThÐp trßn d=12mm</v>
          </cell>
          <cell r="D28" t="str">
            <v>kg</v>
          </cell>
          <cell r="E28">
            <v>4391.071619047619</v>
          </cell>
        </row>
        <row r="29">
          <cell r="B29" t="str">
            <v>d6</v>
          </cell>
          <cell r="C29" t="str">
            <v>ThÐp trßn d=6mm</v>
          </cell>
          <cell r="D29" t="str">
            <v>kg</v>
          </cell>
          <cell r="E29">
            <v>4724.404952380952</v>
          </cell>
        </row>
        <row r="30">
          <cell r="B30" t="str">
            <v>bdbtn</v>
          </cell>
          <cell r="C30" t="str">
            <v>Bét ®¸ (7%)</v>
          </cell>
          <cell r="D30" t="str">
            <v>kg</v>
          </cell>
          <cell r="E30">
            <v>500</v>
          </cell>
        </row>
        <row r="31">
          <cell r="B31" t="str">
            <v>d16</v>
          </cell>
          <cell r="C31" t="str">
            <v>ThÐp trßn d=16mm</v>
          </cell>
          <cell r="D31" t="str">
            <v>kg</v>
          </cell>
          <cell r="E31">
            <v>4343.452571428571</v>
          </cell>
        </row>
        <row r="32">
          <cell r="B32" t="str">
            <v>dia</v>
          </cell>
          <cell r="C32" t="str">
            <v>§inh ®Üa </v>
          </cell>
          <cell r="D32" t="str">
            <v>C¸i</v>
          </cell>
          <cell r="E32">
            <v>2380.9523809523807</v>
          </cell>
        </row>
        <row r="33">
          <cell r="B33" t="str">
            <v>gc</v>
          </cell>
          <cell r="C33" t="str">
            <v>gç v¸n cÇu c«ng t¸c</v>
          </cell>
          <cell r="D33" t="str">
            <v>m3</v>
          </cell>
          <cell r="E33">
            <v>2147779.84</v>
          </cell>
        </row>
        <row r="34">
          <cell r="B34" t="str">
            <v>gg</v>
          </cell>
          <cell r="C34" t="str">
            <v>Gç chèng</v>
          </cell>
          <cell r="D34" t="str">
            <v>m3</v>
          </cell>
          <cell r="E34">
            <v>2147779.84</v>
          </cell>
        </row>
        <row r="35">
          <cell r="B35" t="str">
            <v>ddap</v>
          </cell>
          <cell r="C35" t="str">
            <v>§Êt ®¾p</v>
          </cell>
          <cell r="D35" t="str">
            <v>m3</v>
          </cell>
          <cell r="E35">
            <v>2500</v>
          </cell>
        </row>
        <row r="36">
          <cell r="B36" t="str">
            <v>bl</v>
          </cell>
          <cell r="C36" t="str">
            <v>Bul«ng</v>
          </cell>
          <cell r="D36" t="str">
            <v>C¸i</v>
          </cell>
          <cell r="E36">
            <v>5000</v>
          </cell>
        </row>
        <row r="37">
          <cell r="B37" t="str">
            <v>vc</v>
          </cell>
          <cell r="C37" t="str">
            <v>V«i côc</v>
          </cell>
          <cell r="D37" t="str">
            <v>kg</v>
          </cell>
          <cell r="E37">
            <v>1000</v>
          </cell>
        </row>
        <row r="38">
          <cell r="B38" t="str">
            <v>bd</v>
          </cell>
          <cell r="C38" t="str">
            <v>Bét ®¸</v>
          </cell>
          <cell r="D38" t="str">
            <v>kg</v>
          </cell>
          <cell r="E38">
            <v>476.19047619047615</v>
          </cell>
        </row>
        <row r="39">
          <cell r="B39" t="str">
            <v>dt</v>
          </cell>
          <cell r="C39" t="str">
            <v>D©y thÐp d=3mm</v>
          </cell>
          <cell r="D39" t="str">
            <v>kg</v>
          </cell>
          <cell r="E39">
            <v>4724.404952380952</v>
          </cell>
        </row>
        <row r="40">
          <cell r="B40" t="str">
            <v>td</v>
          </cell>
          <cell r="C40" t="str">
            <v>T¨ng ®¬</v>
          </cell>
          <cell r="D40" t="str">
            <v>C¸i</v>
          </cell>
          <cell r="E40">
            <v>10000</v>
          </cell>
        </row>
        <row r="41">
          <cell r="B41" t="str">
            <v>bt</v>
          </cell>
          <cell r="C41" t="str">
            <v>Bao t¶i.</v>
          </cell>
          <cell r="D41" t="str">
            <v>m2</v>
          </cell>
          <cell r="E41">
            <v>3800</v>
          </cell>
        </row>
        <row r="42">
          <cell r="B42" t="str">
            <v>ds</v>
          </cell>
          <cell r="C42" t="str">
            <v>§Êt sÐt dÎo</v>
          </cell>
          <cell r="D42" t="str">
            <v>m3</v>
          </cell>
          <cell r="E42">
            <v>30000</v>
          </cell>
        </row>
        <row r="43">
          <cell r="B43" t="str">
            <v>ph</v>
          </cell>
          <cell r="C43" t="str">
            <v>PhÌn chua</v>
          </cell>
          <cell r="D43" t="str">
            <v>Kg</v>
          </cell>
          <cell r="E43">
            <v>10000</v>
          </cell>
        </row>
        <row r="44">
          <cell r="B44" t="str">
            <v>m16</v>
          </cell>
          <cell r="C44" t="str">
            <v>Bul«ng M16</v>
          </cell>
          <cell r="D44" t="str">
            <v>C¸i</v>
          </cell>
          <cell r="E44">
            <v>2500</v>
          </cell>
        </row>
        <row r="45">
          <cell r="B45" t="str">
            <v>x400</v>
          </cell>
          <cell r="C45" t="str">
            <v>Xim¨ng PC-400</v>
          </cell>
          <cell r="D45" t="str">
            <v>kg</v>
          </cell>
          <cell r="E45">
            <v>871.7253333333333</v>
          </cell>
        </row>
        <row r="46">
          <cell r="B46" t="str">
            <v>d8</v>
          </cell>
          <cell r="C46" t="str">
            <v>ThÐp trßn d=8mm</v>
          </cell>
          <cell r="D46" t="str">
            <v>kg</v>
          </cell>
          <cell r="E46">
            <v>4724.404952380952</v>
          </cell>
        </row>
        <row r="47">
          <cell r="B47" t="str">
            <v>d10</v>
          </cell>
          <cell r="C47" t="str">
            <v>ThÐp trßn d=10mm</v>
          </cell>
          <cell r="D47" t="str">
            <v>kg</v>
          </cell>
          <cell r="E47">
            <v>4438.690666666666</v>
          </cell>
        </row>
        <row r="48">
          <cell r="B48" t="str">
            <v>d14</v>
          </cell>
          <cell r="C48" t="str">
            <v>ThÐp trßn d=14mm</v>
          </cell>
          <cell r="D48" t="str">
            <v>kg</v>
          </cell>
          <cell r="E48">
            <v>4391.071619047619</v>
          </cell>
        </row>
        <row r="49">
          <cell r="B49" t="str">
            <v>gid</v>
          </cell>
          <cell r="C49" t="str">
            <v>GiÊy dÇu</v>
          </cell>
          <cell r="D49" t="str">
            <v>m2</v>
          </cell>
          <cell r="E49">
            <v>7000</v>
          </cell>
        </row>
        <row r="50">
          <cell r="B50" t="str">
            <v>®ay</v>
          </cell>
          <cell r="C50" t="str">
            <v>§ay</v>
          </cell>
          <cell r="D50" t="str">
            <v>kg</v>
          </cell>
          <cell r="E50">
            <v>7000</v>
          </cell>
        </row>
        <row r="51">
          <cell r="B51" t="str">
            <v>xg</v>
          </cell>
          <cell r="C51" t="str">
            <v>X¨ng</v>
          </cell>
          <cell r="D51" t="str">
            <v>kg</v>
          </cell>
          <cell r="E51">
            <v>6440</v>
          </cell>
        </row>
        <row r="52">
          <cell r="B52" t="str">
            <v>«</v>
          </cell>
          <cell r="C52" t="str">
            <v>«xy</v>
          </cell>
          <cell r="D52" t="str">
            <v>chai</v>
          </cell>
          <cell r="E52">
            <v>53000</v>
          </cell>
        </row>
        <row r="53">
          <cell r="B53" t="str">
            <v>th</v>
          </cell>
          <cell r="C53" t="str">
            <v>ThÐp h×nh</v>
          </cell>
          <cell r="D53" t="str">
            <v>kg</v>
          </cell>
          <cell r="E53">
            <v>4629.166857142856</v>
          </cell>
        </row>
        <row r="54">
          <cell r="B54" t="str">
            <v>t</v>
          </cell>
          <cell r="C54" t="str">
            <v>ThÐp b¶n</v>
          </cell>
          <cell r="D54" t="str">
            <v>kg</v>
          </cell>
          <cell r="E54">
            <v>4629.166857142856</v>
          </cell>
        </row>
        <row r="55">
          <cell r="B55" t="str">
            <v>d18</v>
          </cell>
          <cell r="C55" t="str">
            <v>ThÐp trßn d=18mm</v>
          </cell>
          <cell r="D55" t="str">
            <v>kg</v>
          </cell>
          <cell r="E55">
            <v>4343.452571428571</v>
          </cell>
        </row>
        <row r="56">
          <cell r="B56" t="str">
            <v>tba</v>
          </cell>
          <cell r="C56" t="str">
            <v>ThÐp b¶n</v>
          </cell>
          <cell r="D56" t="str">
            <v>kg</v>
          </cell>
          <cell r="E56">
            <v>4629.166857142856</v>
          </cell>
        </row>
        <row r="57">
          <cell r="B57" t="str">
            <v>xb</v>
          </cell>
          <cell r="C57" t="str">
            <v>§¸ x« bå</v>
          </cell>
          <cell r="D57" t="str">
            <v>m3</v>
          </cell>
          <cell r="E57">
            <v>33333.33333333333</v>
          </cell>
        </row>
        <row r="58">
          <cell r="B58" t="str">
            <v>d22</v>
          </cell>
          <cell r="C58" t="str">
            <v>ThÐp trßn d=22mm</v>
          </cell>
          <cell r="D58" t="str">
            <v>kg</v>
          </cell>
          <cell r="E58">
            <v>4343.452571428571</v>
          </cell>
        </row>
        <row r="59">
          <cell r="B59" t="str">
            <v>®</v>
          </cell>
          <cell r="C59" t="str">
            <v>§Êt ®Ìn</v>
          </cell>
          <cell r="D59" t="str">
            <v>kg</v>
          </cell>
          <cell r="E59">
            <v>8600</v>
          </cell>
        </row>
        <row r="60">
          <cell r="B60" t="str">
            <v>a</v>
          </cell>
          <cell r="C60" t="str">
            <v>Axªtylen</v>
          </cell>
          <cell r="D60" t="str">
            <v>Chai</v>
          </cell>
          <cell r="E60">
            <v>140000</v>
          </cell>
        </row>
        <row r="61">
          <cell r="B61" t="str">
            <v>m28</v>
          </cell>
          <cell r="C61" t="str">
            <v>Bul«ng M28x105</v>
          </cell>
          <cell r="D61" t="str">
            <v>C¸i</v>
          </cell>
          <cell r="E61">
            <v>5600</v>
          </cell>
        </row>
        <row r="62">
          <cell r="B62" t="str">
            <v>dau</v>
          </cell>
          <cell r="C62" t="str">
            <v>DÇu b«i tr¬n</v>
          </cell>
          <cell r="D62" t="str">
            <v>kg</v>
          </cell>
          <cell r="E62">
            <v>2500</v>
          </cell>
        </row>
        <row r="63">
          <cell r="B63" t="str">
            <v>pc</v>
          </cell>
          <cell r="C63" t="str">
            <v>PhÌn chua</v>
          </cell>
          <cell r="D63" t="str">
            <v>kg</v>
          </cell>
          <cell r="E63">
            <v>9600</v>
          </cell>
        </row>
        <row r="64">
          <cell r="B64" t="str">
            <v>gmc</v>
          </cell>
          <cell r="C64" t="str">
            <v>Gç mÆt cÇu</v>
          </cell>
          <cell r="D64" t="str">
            <v>m3</v>
          </cell>
          <cell r="E64">
            <v>2148409.84</v>
          </cell>
        </row>
        <row r="65">
          <cell r="B65" t="str">
            <v>cc</v>
          </cell>
          <cell r="C65" t="str">
            <v>C©y chèng</v>
          </cell>
          <cell r="D65" t="str">
            <v>C©y</v>
          </cell>
          <cell r="E65">
            <v>8000</v>
          </cell>
        </row>
        <row r="66">
          <cell r="B66" t="str">
            <v>db</v>
          </cell>
          <cell r="C66" t="str">
            <v>D©y buéc</v>
          </cell>
          <cell r="D66" t="str">
            <v>kg</v>
          </cell>
          <cell r="E66">
            <v>6045.454545454545</v>
          </cell>
        </row>
        <row r="67">
          <cell r="B67" t="str">
            <v>d20</v>
          </cell>
          <cell r="C67" t="str">
            <v>ThÐp trßn d=20mm</v>
          </cell>
          <cell r="D67" t="str">
            <v>kg</v>
          </cell>
          <cell r="E67">
            <v>4343.452571428571</v>
          </cell>
        </row>
        <row r="68">
          <cell r="B68" t="str">
            <v>d25</v>
          </cell>
          <cell r="C68" t="str">
            <v>ThÐp trßn d=25mm</v>
          </cell>
          <cell r="D68" t="str">
            <v>kg</v>
          </cell>
          <cell r="E68">
            <v>4343.452571428571</v>
          </cell>
        </row>
        <row r="69">
          <cell r="B69" t="str">
            <v>0.5btn</v>
          </cell>
          <cell r="C69" t="str">
            <v>§¸ 0,5x1 (20%)</v>
          </cell>
          <cell r="D69" t="str">
            <v>m3</v>
          </cell>
          <cell r="E69">
            <v>159647.84761904762</v>
          </cell>
        </row>
        <row r="70">
          <cell r="B70" t="str">
            <v>1btn</v>
          </cell>
          <cell r="C70" t="str">
            <v>§¸ 1x2 (30%)</v>
          </cell>
          <cell r="D70" t="str">
            <v>m3</v>
          </cell>
          <cell r="E70">
            <v>159647.84761904762</v>
          </cell>
        </row>
        <row r="71">
          <cell r="B71" t="str">
            <v>cbtn</v>
          </cell>
          <cell r="C71" t="str">
            <v>C¸t (43%)</v>
          </cell>
          <cell r="D71" t="str">
            <v>m3</v>
          </cell>
          <cell r="E71">
            <v>91545.33333333331</v>
          </cell>
        </row>
        <row r="72">
          <cell r="B72" t="str">
            <v>nbtn</v>
          </cell>
          <cell r="C72" t="str">
            <v>Nhùa (5,8%)</v>
          </cell>
          <cell r="D72" t="str">
            <v>kg</v>
          </cell>
          <cell r="E72">
            <v>3431.3915238095237</v>
          </cell>
        </row>
        <row r="73">
          <cell r="B73" t="str">
            <v>#p</v>
          </cell>
          <cell r="C73" t="str">
            <v>VËt liÖu phô</v>
          </cell>
          <cell r="D73" t="str">
            <v>%</v>
          </cell>
        </row>
        <row r="74">
          <cell r="B74" t="str">
            <v>&gt;18</v>
          </cell>
          <cell r="C74" t="str">
            <v>ThÐp trßn d&gt;18mm</v>
          </cell>
          <cell r="D74" t="str">
            <v>kg</v>
          </cell>
        </row>
        <row r="75">
          <cell r="B75" t="str">
            <v>dmn</v>
          </cell>
          <cell r="C75" t="str">
            <v>§¸ m¹t (18%)</v>
          </cell>
          <cell r="D75" t="str">
            <v>m3</v>
          </cell>
        </row>
        <row r="76">
          <cell r="B76" t="str">
            <v>am</v>
          </cell>
          <cell r="C76" t="str">
            <v>§¸ d¨m</v>
          </cell>
          <cell r="D76" t="str">
            <v>m3</v>
          </cell>
        </row>
        <row r="77">
          <cell r="B77" t="str">
            <v>dm</v>
          </cell>
          <cell r="C77" t="str">
            <v>§¸ m¹t</v>
          </cell>
          <cell r="D77" t="str">
            <v>m3</v>
          </cell>
        </row>
        <row r="78">
          <cell r="B78" t="str">
            <v>ddtc</v>
          </cell>
          <cell r="C78" t="str">
            <v>§¸ d¨m tiªu chuÈn</v>
          </cell>
          <cell r="D78" t="str">
            <v>m3</v>
          </cell>
        </row>
        <row r="79">
          <cell r="B79" t="str">
            <v>dhc</v>
          </cell>
          <cell r="C79" t="str">
            <v>§Êt h÷u c¬</v>
          </cell>
          <cell r="D79" t="str">
            <v>m3</v>
          </cell>
        </row>
        <row r="80">
          <cell r="B80" t="str">
            <v>dg</v>
          </cell>
          <cell r="C80" t="str">
            <v>§inh ®­êng</v>
          </cell>
          <cell r="D80" t="str">
            <v>C¸i</v>
          </cell>
        </row>
        <row r="81">
          <cell r="B81" t="str">
            <v>cr</v>
          </cell>
          <cell r="C81" t="str">
            <v>§inh Cr¨mpong</v>
          </cell>
          <cell r="D81" t="str">
            <v>C¸i</v>
          </cell>
          <cell r="E81">
            <v>2500</v>
          </cell>
        </row>
        <row r="82">
          <cell r="B82" t="str">
            <v>m20</v>
          </cell>
          <cell r="C82" t="str">
            <v>Bul«ng M20</v>
          </cell>
          <cell r="D82" t="str">
            <v>C¸i</v>
          </cell>
          <cell r="E82">
            <v>5000</v>
          </cell>
        </row>
        <row r="83">
          <cell r="B83" t="str">
            <v>cgo</v>
          </cell>
          <cell r="C83" t="str">
            <v>Cäc gç d=8-10cm</v>
          </cell>
          <cell r="D83" t="str">
            <v>m</v>
          </cell>
        </row>
        <row r="84">
          <cell r="B84" t="str">
            <v>ctre</v>
          </cell>
          <cell r="C84" t="str">
            <v>Cäc tre</v>
          </cell>
          <cell r="D84" t="str">
            <v>m</v>
          </cell>
        </row>
        <row r="85">
          <cell r="B85" t="str">
            <v>ct</v>
          </cell>
          <cell r="C85" t="str">
            <v>Cèt thÐp</v>
          </cell>
          <cell r="D85" t="str">
            <v>kg</v>
          </cell>
        </row>
        <row r="86">
          <cell r="B86" t="str">
            <v>day</v>
          </cell>
          <cell r="C86" t="str">
            <v>D©y</v>
          </cell>
          <cell r="D86" t="str">
            <v>kg</v>
          </cell>
        </row>
        <row r="87">
          <cell r="B87" t="str">
            <v>o</v>
          </cell>
          <cell r="C87" t="str">
            <v>èng ®æ d=300</v>
          </cell>
          <cell r="D87" t="str">
            <v>m </v>
          </cell>
        </row>
        <row r="88">
          <cell r="B88" t="str">
            <v>o60</v>
          </cell>
          <cell r="C88" t="str">
            <v>èng d=60cm; L=4m</v>
          </cell>
          <cell r="D88" t="str">
            <v>èng</v>
          </cell>
        </row>
        <row r="89">
          <cell r="B89" t="str">
            <v>o100</v>
          </cell>
          <cell r="C89" t="str">
            <v>èng d=100cm; L=1m</v>
          </cell>
          <cell r="D89" t="str">
            <v>m</v>
          </cell>
        </row>
        <row r="90">
          <cell r="B90" t="str">
            <v>on</v>
          </cell>
          <cell r="C90" t="str">
            <v>èng nèi</v>
          </cell>
          <cell r="D90" t="str">
            <v>m</v>
          </cell>
        </row>
        <row r="91">
          <cell r="B91" t="str">
            <v>ot</v>
          </cell>
          <cell r="C91" t="str">
            <v>èng thÐp luån c¸p</v>
          </cell>
          <cell r="D91" t="str">
            <v>m</v>
          </cell>
        </row>
        <row r="92">
          <cell r="B92" t="str">
            <v>g25x25</v>
          </cell>
          <cell r="C92" t="str">
            <v>G¹ch 25x25</v>
          </cell>
          <cell r="D92" t="str">
            <v>Viªn</v>
          </cell>
        </row>
        <row r="93">
          <cell r="B93" t="str">
            <v>go</v>
          </cell>
          <cell r="C93" t="str">
            <v>G¹ch èng 10x10x20</v>
          </cell>
          <cell r="D93" t="str">
            <v>viªn</v>
          </cell>
        </row>
        <row r="94">
          <cell r="B94" t="str">
            <v>gt</v>
          </cell>
          <cell r="C94" t="str">
            <v>G¹ch thÎ </v>
          </cell>
          <cell r="D94" t="str">
            <v>viªn</v>
          </cell>
        </row>
        <row r="95">
          <cell r="B95" t="str">
            <v>gk</v>
          </cell>
          <cell r="C95" t="str">
            <v>Gç kª</v>
          </cell>
          <cell r="D95" t="str">
            <v>m3</v>
          </cell>
          <cell r="E95">
            <v>2148409.84</v>
          </cell>
        </row>
        <row r="96">
          <cell r="B96" t="str">
            <v>gd</v>
          </cell>
          <cell r="C96" t="str">
            <v>Gç lµm khe co gian</v>
          </cell>
          <cell r="D96" t="str">
            <v>m3</v>
          </cell>
        </row>
        <row r="97">
          <cell r="B97" t="str">
            <v>ll</v>
          </cell>
          <cell r="C97" t="str">
            <v>LËp l¸ch</v>
          </cell>
          <cell r="D97" t="str">
            <v>bé </v>
          </cell>
          <cell r="E97">
            <v>200000</v>
          </cell>
        </row>
        <row r="98">
          <cell r="B98" t="str">
            <v>lc</v>
          </cell>
          <cell r="C98" t="str">
            <v>L­ìi c­a s¾t</v>
          </cell>
          <cell r="D98" t="str">
            <v>C¸i</v>
          </cell>
        </row>
        <row r="99">
          <cell r="B99" t="str">
            <v>lt</v>
          </cell>
          <cell r="C99" t="str">
            <v>L­íi thÐp ®Þnh vÞ</v>
          </cell>
          <cell r="D99" t="str">
            <v>kg</v>
          </cell>
        </row>
        <row r="100">
          <cell r="B100" t="str">
            <v>nt</v>
          </cell>
          <cell r="C100" t="str">
            <v>Nhò t­¬ng 60% nhùa</v>
          </cell>
          <cell r="D100" t="str">
            <v>Kg</v>
          </cell>
        </row>
        <row r="101">
          <cell r="B101" t="str">
            <v>r</v>
          </cell>
          <cell r="C101" t="str">
            <v>Ray</v>
          </cell>
          <cell r="D101" t="str">
            <v>kg</v>
          </cell>
          <cell r="E101">
            <v>4500</v>
          </cell>
        </row>
        <row r="102">
          <cell r="B102" t="str">
            <v>tv</v>
          </cell>
          <cell r="C102" t="str">
            <v>Tµ vÑt gç (14x20x180)</v>
          </cell>
          <cell r="D102" t="str">
            <v>thanh</v>
          </cell>
          <cell r="E102">
            <v>108248.10393600001</v>
          </cell>
        </row>
        <row r="103">
          <cell r="B103" t="str">
            <v>gcn</v>
          </cell>
          <cell r="C103" t="str">
            <v>Gç chång nÒ (14x18x140)</v>
          </cell>
          <cell r="D103" t="str">
            <v>thanh</v>
          </cell>
          <cell r="E103">
            <v>108248.10393600001</v>
          </cell>
        </row>
        <row r="104">
          <cell r="B104" t="str">
            <v>tg</v>
          </cell>
          <cell r="C104" t="str">
            <v>ThÐp gãc</v>
          </cell>
          <cell r="D104" t="str">
            <v>kg</v>
          </cell>
        </row>
        <row r="105">
          <cell r="B105" t="str">
            <v>i</v>
          </cell>
          <cell r="C105" t="str">
            <v>ThÐp I</v>
          </cell>
          <cell r="D105" t="str">
            <v>kg</v>
          </cell>
        </row>
        <row r="106">
          <cell r="B106" t="str">
            <v>tr</v>
          </cell>
          <cell r="C106" t="str">
            <v>ThÐp trßn</v>
          </cell>
          <cell r="D106" t="str">
            <v>kg</v>
          </cell>
          <cell r="E106">
            <v>4724.404952380952</v>
          </cell>
        </row>
        <row r="107">
          <cell r="B107">
            <v>10</v>
          </cell>
          <cell r="C107" t="str">
            <v>ThÐp trßn d&lt;=10mm</v>
          </cell>
          <cell r="D107" t="str">
            <v>kg</v>
          </cell>
        </row>
        <row r="108">
          <cell r="B108" t="str">
            <v>t4-6</v>
          </cell>
          <cell r="C108" t="str">
            <v>ThÐp trßn d=4-6mm</v>
          </cell>
          <cell r="D108" t="str">
            <v>kg</v>
          </cell>
        </row>
        <row r="109">
          <cell r="B109" t="str">
            <v>d4</v>
          </cell>
          <cell r="C109" t="str">
            <v>ThÐp trßn d=4mm</v>
          </cell>
          <cell r="D109" t="str">
            <v>kg</v>
          </cell>
        </row>
        <row r="110">
          <cell r="B110" t="str">
            <v>&gt;10</v>
          </cell>
          <cell r="C110" t="str">
            <v>ThÐp trßn d&gt;10mm</v>
          </cell>
          <cell r="D110" t="str">
            <v>kg</v>
          </cell>
        </row>
        <row r="111">
          <cell r="B111" t="str">
            <v>vl</v>
          </cell>
          <cell r="C111" t="str">
            <v>V÷a lãt</v>
          </cell>
          <cell r="D111" t="str">
            <v>m3</v>
          </cell>
        </row>
        <row r="112">
          <cell r="B112" t="str">
            <v>vu</v>
          </cell>
          <cell r="C112" t="str">
            <v>V÷a M</v>
          </cell>
          <cell r="D112" t="str">
            <v>m3</v>
          </cell>
        </row>
        <row r="113">
          <cell r="B113" t="str">
            <v>bbcn</v>
          </cell>
          <cell r="C113" t="str">
            <v>BiÓn b¸o tªn cÇu</v>
          </cell>
          <cell r="D113" t="str">
            <v>C¸i</v>
          </cell>
          <cell r="E113">
            <v>450000</v>
          </cell>
        </row>
        <row r="114">
          <cell r="B114" t="str">
            <v>vmm</v>
          </cell>
          <cell r="C114" t="str">
            <v>V÷a miÕt m¹ch </v>
          </cell>
          <cell r="D114" t="str">
            <v>m3</v>
          </cell>
        </row>
        <row r="115">
          <cell r="B115" t="str">
            <v>xmt</v>
          </cell>
          <cell r="C115" t="str">
            <v>Xim¨ng tr¾ng</v>
          </cell>
          <cell r="D115" t="str">
            <v>kg</v>
          </cell>
        </row>
        <row r="116">
          <cell r="B116" t="str">
            <v>Tra nh©n c«ng</v>
          </cell>
          <cell r="E116" t="str">
            <v>§­êng</v>
          </cell>
        </row>
        <row r="117">
          <cell r="B117">
            <v>2.5</v>
          </cell>
          <cell r="C117" t="str">
            <v>Nh©n c«ng bËc 2,5/7</v>
          </cell>
          <cell r="D117" t="str">
            <v>C«ng </v>
          </cell>
          <cell r="E117">
            <v>12517.48</v>
          </cell>
        </row>
        <row r="118">
          <cell r="B118">
            <v>2.7</v>
          </cell>
          <cell r="C118" t="str">
            <v>Nh©n c«ng bËc 2,7/7</v>
          </cell>
          <cell r="D118" t="str">
            <v>C«ng </v>
          </cell>
          <cell r="E118">
            <v>12754.74</v>
          </cell>
        </row>
        <row r="119">
          <cell r="B119">
            <v>3</v>
          </cell>
          <cell r="C119" t="str">
            <v>Nh©n c«ng bËc 3,0/7</v>
          </cell>
          <cell r="D119" t="str">
            <v>C«ng </v>
          </cell>
          <cell r="E119">
            <v>13110.65</v>
          </cell>
        </row>
        <row r="120">
          <cell r="B120">
            <v>3.2</v>
          </cell>
          <cell r="C120" t="str">
            <v>Nh©n c«ng bËc 3,2/7</v>
          </cell>
          <cell r="D120" t="str">
            <v>C«ng </v>
          </cell>
          <cell r="E120">
            <v>13389.78</v>
          </cell>
        </row>
        <row r="121">
          <cell r="B121">
            <v>3.5</v>
          </cell>
          <cell r="C121" t="str">
            <v>Nh©n c«ng bËc 3,5/7</v>
          </cell>
          <cell r="D121" t="str">
            <v>C«ng </v>
          </cell>
          <cell r="E121">
            <v>13808.49</v>
          </cell>
        </row>
        <row r="122">
          <cell r="B122">
            <v>3.7</v>
          </cell>
          <cell r="C122" t="str">
            <v>Nh©n c«ng bËc 3,7/7</v>
          </cell>
          <cell r="D122" t="str">
            <v>C«ng </v>
          </cell>
          <cell r="E122">
            <v>14087.63</v>
          </cell>
        </row>
        <row r="123">
          <cell r="B123" t="str">
            <v>n4</v>
          </cell>
          <cell r="C123" t="str">
            <v>Nh©n c«ng bËc 4,0/7</v>
          </cell>
          <cell r="D123" t="str">
            <v>C«ng </v>
          </cell>
          <cell r="E123">
            <v>14506.34</v>
          </cell>
        </row>
        <row r="124">
          <cell r="B124">
            <v>4.5</v>
          </cell>
          <cell r="C124" t="str">
            <v>Nh©n c«ng bËc 4,5/7</v>
          </cell>
          <cell r="D124" t="str">
            <v>C«ng </v>
          </cell>
          <cell r="E124">
            <v>15936.92</v>
          </cell>
        </row>
        <row r="125">
          <cell r="E125" t="str">
            <v>CÇu cèng</v>
          </cell>
        </row>
        <row r="126">
          <cell r="B126" t="str">
            <v>2,5c</v>
          </cell>
          <cell r="C126" t="str">
            <v>Nh©n c«ng bËc 2,5/7</v>
          </cell>
          <cell r="D126" t="str">
            <v>C«ng </v>
          </cell>
          <cell r="E126">
            <v>13215.32</v>
          </cell>
        </row>
        <row r="127">
          <cell r="B127" t="str">
            <v>2,7c</v>
          </cell>
          <cell r="C127" t="str">
            <v>Nh©n c«ng bËc 2,7/7</v>
          </cell>
          <cell r="D127" t="str">
            <v>C«ng </v>
          </cell>
          <cell r="E127">
            <v>13480.5</v>
          </cell>
        </row>
        <row r="128">
          <cell r="B128" t="str">
            <v>3c</v>
          </cell>
          <cell r="C128" t="str">
            <v>Nh©n c«ng bËc 3,0/7</v>
          </cell>
          <cell r="D128" t="str">
            <v>C«ng </v>
          </cell>
          <cell r="E128">
            <v>13878.28</v>
          </cell>
        </row>
        <row r="129">
          <cell r="B129" t="str">
            <v>3,2c</v>
          </cell>
          <cell r="C129" t="str">
            <v>Nh©n c«ng bËc 3,2/7</v>
          </cell>
          <cell r="D129" t="str">
            <v>C«ng </v>
          </cell>
          <cell r="E129">
            <v>14171.37</v>
          </cell>
        </row>
        <row r="130">
          <cell r="B130" t="str">
            <v>3,5c</v>
          </cell>
          <cell r="C130" t="str">
            <v>Nh©n c«ng bËc 3,5/7</v>
          </cell>
          <cell r="D130" t="str">
            <v>C«ng </v>
          </cell>
          <cell r="E130">
            <v>14611.02</v>
          </cell>
        </row>
        <row r="131">
          <cell r="B131" t="str">
            <v>3,7c</v>
          </cell>
          <cell r="C131" t="str">
            <v>Nh©n c«ng bËc 3,7/7</v>
          </cell>
          <cell r="D131" t="str">
            <v>C«ng </v>
          </cell>
          <cell r="E131">
            <v>14904.11</v>
          </cell>
        </row>
        <row r="132">
          <cell r="B132" t="str">
            <v>4c</v>
          </cell>
          <cell r="C132" t="str">
            <v>Nh©n c«ng bËc 4,0/7</v>
          </cell>
          <cell r="D132" t="str">
            <v>C«ng </v>
          </cell>
          <cell r="E132">
            <v>15343.75</v>
          </cell>
        </row>
        <row r="133">
          <cell r="B133" t="str">
            <v>4,5c</v>
          </cell>
          <cell r="C133" t="str">
            <v>Nh©n c«ng bËc 4,5/7</v>
          </cell>
          <cell r="D133" t="str">
            <v>C«ng </v>
          </cell>
          <cell r="E133">
            <v>16913.91</v>
          </cell>
        </row>
        <row r="135">
          <cell r="B135" t="str">
            <v>TRA MAÏY TC</v>
          </cell>
        </row>
        <row r="136">
          <cell r="B136" t="str">
            <v>bv</v>
          </cell>
          <cell r="C136" t="str">
            <v>B¬m v÷a XM</v>
          </cell>
          <cell r="D136" t="str">
            <v>Ca</v>
          </cell>
          <cell r="E136">
            <v>125828</v>
          </cell>
        </row>
        <row r="137">
          <cell r="B137" t="str">
            <v>mr50</v>
          </cell>
          <cell r="C137" t="str">
            <v>M¸y r¶I 50-60m3/h</v>
          </cell>
          <cell r="D137" t="str">
            <v>Ca</v>
          </cell>
          <cell r="E137">
            <v>1177680</v>
          </cell>
        </row>
        <row r="138">
          <cell r="B138" t="str">
            <v>c10t</v>
          </cell>
          <cell r="C138" t="str">
            <v>CÈu 10T</v>
          </cell>
          <cell r="D138" t="str">
            <v>Ca</v>
          </cell>
          <cell r="E138">
            <v>615511</v>
          </cell>
        </row>
        <row r="139">
          <cell r="B139" t="str">
            <v>c5t</v>
          </cell>
          <cell r="C139" t="str">
            <v>CÈu 5T</v>
          </cell>
          <cell r="D139" t="str">
            <v>Ca</v>
          </cell>
          <cell r="E139">
            <v>292034</v>
          </cell>
        </row>
        <row r="140">
          <cell r="B140" t="str">
            <v>c16t</v>
          </cell>
          <cell r="C140" t="str">
            <v>CÈu 16T</v>
          </cell>
          <cell r="D140" t="str">
            <v>Ca</v>
          </cell>
          <cell r="E140">
            <v>823425</v>
          </cell>
        </row>
        <row r="141">
          <cell r="B141" t="str">
            <v>c25T</v>
          </cell>
          <cell r="C141" t="str">
            <v>CÈu 25T</v>
          </cell>
          <cell r="D141" t="str">
            <v>Ca</v>
          </cell>
          <cell r="E141">
            <v>1148366</v>
          </cell>
        </row>
        <row r="142">
          <cell r="B142" t="str">
            <v>50t</v>
          </cell>
          <cell r="C142" t="str">
            <v>CÈu xÝch 50T</v>
          </cell>
          <cell r="D142" t="str">
            <v>Ca</v>
          </cell>
          <cell r="E142">
            <v>1639226</v>
          </cell>
        </row>
        <row r="143">
          <cell r="B143" t="str">
            <v>k250</v>
          </cell>
          <cell r="C143" t="str">
            <v>KÝch 250T</v>
          </cell>
          <cell r="D143" t="str">
            <v>Ca</v>
          </cell>
          <cell r="E143">
            <v>86813</v>
          </cell>
        </row>
        <row r="144">
          <cell r="B144" t="str">
            <v>k500</v>
          </cell>
          <cell r="C144" t="str">
            <v>KÝch 500T</v>
          </cell>
          <cell r="D144" t="str">
            <v>Ca</v>
          </cell>
          <cell r="E144">
            <v>102248</v>
          </cell>
        </row>
        <row r="145">
          <cell r="B145" t="str">
            <v>db1</v>
          </cell>
          <cell r="C145" t="str">
            <v>M¸y ®Çm bµn 1KW</v>
          </cell>
          <cell r="D145" t="str">
            <v>Ca</v>
          </cell>
          <cell r="E145">
            <v>32525</v>
          </cell>
        </row>
        <row r="146">
          <cell r="B146" t="str">
            <v>b75</v>
          </cell>
          <cell r="C146" t="str">
            <v>M¸y b¬m n­íc 75CV</v>
          </cell>
          <cell r="D146" t="str">
            <v>Ca</v>
          </cell>
          <cell r="E146">
            <v>466499</v>
          </cell>
        </row>
        <row r="147">
          <cell r="B147" t="str">
            <v>b20</v>
          </cell>
          <cell r="C147" t="str">
            <v>M¸y b¬m n­íc 20CV</v>
          </cell>
          <cell r="D147" t="str">
            <v>Ca</v>
          </cell>
          <cell r="E147">
            <v>140009</v>
          </cell>
        </row>
        <row r="148">
          <cell r="B148" t="str">
            <v>cg</v>
          </cell>
          <cell r="C148" t="str">
            <v>M¸y c¾t èng</v>
          </cell>
          <cell r="D148" t="str">
            <v>Ca</v>
          </cell>
          <cell r="E148">
            <v>46496</v>
          </cell>
        </row>
        <row r="149">
          <cell r="B149" t="str">
            <v>cth</v>
          </cell>
          <cell r="C149" t="str">
            <v>M¸y c¾t thÐp</v>
          </cell>
          <cell r="D149" t="str">
            <v>Ca</v>
          </cell>
          <cell r="E149">
            <v>164322</v>
          </cell>
        </row>
        <row r="150">
          <cell r="B150" t="str">
            <v>cong</v>
          </cell>
          <cell r="C150" t="str">
            <v>M¸y cuèn èng</v>
          </cell>
          <cell r="D150" t="str">
            <v>Ca</v>
          </cell>
          <cell r="E150">
            <v>43589</v>
          </cell>
        </row>
        <row r="151">
          <cell r="B151" t="str">
            <v>h23</v>
          </cell>
          <cell r="C151" t="str">
            <v>M¸y hµn 23KW</v>
          </cell>
          <cell r="D151" t="str">
            <v>Ca</v>
          </cell>
          <cell r="E151">
            <v>77338</v>
          </cell>
        </row>
        <row r="152">
          <cell r="B152" t="str">
            <v>m#</v>
          </cell>
          <cell r="C152" t="str">
            <v>M¸y kh¸c</v>
          </cell>
          <cell r="D152" t="str">
            <v>%</v>
          </cell>
        </row>
        <row r="153">
          <cell r="B153" t="str">
            <v>nk</v>
          </cell>
          <cell r="C153" t="str">
            <v>M¸y nÐn khÝ 10m3/h</v>
          </cell>
          <cell r="D153" t="str">
            <v>Ca</v>
          </cell>
          <cell r="E153">
            <v>28854</v>
          </cell>
        </row>
        <row r="154">
          <cell r="B154" t="str">
            <v>250l</v>
          </cell>
          <cell r="C154" t="str">
            <v>M¸y trén 250l</v>
          </cell>
          <cell r="D154" t="str">
            <v>Ca</v>
          </cell>
          <cell r="E154">
            <v>96272</v>
          </cell>
        </row>
        <row r="155">
          <cell r="B155" t="str">
            <v>80l</v>
          </cell>
          <cell r="C155" t="str">
            <v>M¸y trén v÷a 80l</v>
          </cell>
          <cell r="D155" t="str">
            <v>Ca</v>
          </cell>
          <cell r="E155">
            <v>45294</v>
          </cell>
        </row>
        <row r="156">
          <cell r="B156" t="str">
            <v>vt</v>
          </cell>
          <cell r="C156" t="str">
            <v>M¸y vËn th¨ng 0,8T</v>
          </cell>
          <cell r="D156" t="str">
            <v>Ca</v>
          </cell>
          <cell r="E156">
            <v>54495</v>
          </cell>
        </row>
        <row r="157">
          <cell r="B157" t="str">
            <v>pl3</v>
          </cell>
          <cell r="C157" t="str">
            <v>Pal¨ng xÝch 3T</v>
          </cell>
          <cell r="D157" t="str">
            <v>Ca</v>
          </cell>
          <cell r="E157">
            <v>90447</v>
          </cell>
        </row>
        <row r="158">
          <cell r="B158" t="str">
            <v>200t</v>
          </cell>
          <cell r="C158" t="str">
            <v>Sµ lan 200T</v>
          </cell>
          <cell r="D158" t="str">
            <v>Ca</v>
          </cell>
          <cell r="E158">
            <v>325023</v>
          </cell>
        </row>
        <row r="159">
          <cell r="B159" t="str">
            <v>400t</v>
          </cell>
          <cell r="C159" t="str">
            <v>Sµ lan 400T</v>
          </cell>
          <cell r="D159" t="str">
            <v>Ca</v>
          </cell>
          <cell r="E159">
            <v>670875</v>
          </cell>
        </row>
        <row r="160">
          <cell r="B160" t="str">
            <v>toi5</v>
          </cell>
          <cell r="C160" t="str">
            <v>Têi ®iÖn 5T</v>
          </cell>
          <cell r="D160" t="str">
            <v>Ca</v>
          </cell>
          <cell r="E160">
            <v>70440</v>
          </cell>
        </row>
        <row r="161">
          <cell r="B161" t="str">
            <v>150cv</v>
          </cell>
          <cell r="C161" t="str">
            <v>Tµu kÐo 150cv</v>
          </cell>
          <cell r="D161" t="str">
            <v>Ca</v>
          </cell>
          <cell r="E161">
            <v>775474</v>
          </cell>
        </row>
        <row r="162">
          <cell r="B162" t="str">
            <v>ld</v>
          </cell>
          <cell r="C162" t="str">
            <v>Xe lao dÇm</v>
          </cell>
          <cell r="D162" t="str">
            <v>Ca</v>
          </cell>
          <cell r="E162">
            <v>2382049</v>
          </cell>
        </row>
        <row r="163">
          <cell r="B163" t="str">
            <v>mu110</v>
          </cell>
          <cell r="C163" t="str">
            <v>M¸y ñi 110cv</v>
          </cell>
          <cell r="D163" t="str">
            <v>Ca</v>
          </cell>
          <cell r="E163">
            <v>669348</v>
          </cell>
        </row>
        <row r="164">
          <cell r="B164" t="str">
            <v>ms110</v>
          </cell>
          <cell r="C164" t="str">
            <v>M¸y san 110cv</v>
          </cell>
          <cell r="D164" t="str">
            <v>Ca</v>
          </cell>
          <cell r="E164">
            <v>584271</v>
          </cell>
        </row>
        <row r="165">
          <cell r="B165" t="str">
            <v>dbl25</v>
          </cell>
          <cell r="C165" t="str">
            <v>§Çm b¸nh lèp 25T</v>
          </cell>
          <cell r="D165" t="str">
            <v>Ca</v>
          </cell>
          <cell r="E165">
            <v>505651</v>
          </cell>
        </row>
        <row r="166">
          <cell r="B166" t="str">
            <v>ottn5</v>
          </cell>
          <cell r="C166" t="str">
            <v>¤t« t­íi n­íc 5m3</v>
          </cell>
          <cell r="D166" t="str">
            <v>Ca</v>
          </cell>
          <cell r="E166">
            <v>343052</v>
          </cell>
        </row>
        <row r="167">
          <cell r="B167" t="str">
            <v>md25</v>
          </cell>
          <cell r="C167" t="str">
            <v>M¸y ®Çm 25T</v>
          </cell>
          <cell r="D167" t="str">
            <v>Ca</v>
          </cell>
          <cell r="E167">
            <v>505651</v>
          </cell>
        </row>
        <row r="168">
          <cell r="B168" t="str">
            <v>md9</v>
          </cell>
          <cell r="C168" t="str">
            <v>M¸y ®Çm 9T</v>
          </cell>
          <cell r="D168" t="str">
            <v>Ca</v>
          </cell>
          <cell r="E168">
            <v>443844</v>
          </cell>
        </row>
        <row r="169">
          <cell r="B169" t="str">
            <v>mr</v>
          </cell>
          <cell r="C169" t="str">
            <v>M¸y r¶i 20T/h</v>
          </cell>
          <cell r="D169" t="str">
            <v>Ca</v>
          </cell>
          <cell r="E169">
            <v>643252</v>
          </cell>
        </row>
        <row r="170">
          <cell r="B170" t="str">
            <v>l10</v>
          </cell>
          <cell r="C170" t="str">
            <v>Lu 10T</v>
          </cell>
          <cell r="D170" t="str">
            <v>Ca</v>
          </cell>
          <cell r="E170">
            <v>288922</v>
          </cell>
        </row>
        <row r="171">
          <cell r="B171" t="str">
            <v>l8.5</v>
          </cell>
          <cell r="C171" t="str">
            <v>M¸y lu 8.5T</v>
          </cell>
          <cell r="D171" t="str">
            <v>Ca</v>
          </cell>
          <cell r="E171">
            <v>252823</v>
          </cell>
        </row>
        <row r="172">
          <cell r="B172" t="str">
            <v>lbl16</v>
          </cell>
          <cell r="C172" t="str">
            <v>Lu b¸nh lèp 16T</v>
          </cell>
          <cell r="D172" t="str">
            <v>Ca</v>
          </cell>
          <cell r="E172">
            <v>432053</v>
          </cell>
        </row>
        <row r="173">
          <cell r="B173" t="str">
            <v>tt20-25</v>
          </cell>
          <cell r="C173" t="str">
            <v>Tr¹m trén 20-25T/h</v>
          </cell>
          <cell r="D173" t="str">
            <v>Ca</v>
          </cell>
          <cell r="E173">
            <v>5156262</v>
          </cell>
        </row>
        <row r="174">
          <cell r="B174" t="str">
            <v>mx0.6</v>
          </cell>
          <cell r="C174" t="str">
            <v>M¸y xóc 0,6m3</v>
          </cell>
          <cell r="D174" t="str">
            <v>Ca</v>
          </cell>
          <cell r="E174">
            <v>469958</v>
          </cell>
        </row>
        <row r="175">
          <cell r="B175" t="str">
            <v>mx1,25</v>
          </cell>
          <cell r="C175" t="str">
            <v>M¸y xóc 1,25m3</v>
          </cell>
          <cell r="D175" t="str">
            <v>Ca</v>
          </cell>
          <cell r="E175">
            <v>713258</v>
          </cell>
        </row>
        <row r="176">
          <cell r="B176" t="str">
            <v>lr25</v>
          </cell>
          <cell r="C176" t="str">
            <v>Lu rung 25T</v>
          </cell>
          <cell r="D176" t="str">
            <v>Ca</v>
          </cell>
          <cell r="E176">
            <v>928648</v>
          </cell>
        </row>
        <row r="177">
          <cell r="B177" t="str">
            <v>ottn7t</v>
          </cell>
          <cell r="C177" t="str">
            <v>¤t« t­íi nhùa 7T</v>
          </cell>
          <cell r="D177" t="str">
            <v>Ca</v>
          </cell>
          <cell r="E177">
            <v>745096</v>
          </cell>
        </row>
        <row r="178">
          <cell r="B178" t="str">
            <v>ot7t</v>
          </cell>
          <cell r="C178" t="str">
            <v>¤t« tù ®æ 7T</v>
          </cell>
          <cell r="D178" t="str">
            <v>Ca</v>
          </cell>
          <cell r="E178">
            <v>444551</v>
          </cell>
        </row>
        <row r="179">
          <cell r="B179" t="str">
            <v>ot10t</v>
          </cell>
          <cell r="C179" t="str">
            <v>¤t« tù ®æ 10T</v>
          </cell>
          <cell r="D179" t="str">
            <v>Ca</v>
          </cell>
          <cell r="E179">
            <v>525740</v>
          </cell>
        </row>
        <row r="180">
          <cell r="B180" t="str">
            <v>dd</v>
          </cell>
          <cell r="C180" t="str">
            <v>M¸y ®Çm dïi 1,5KW</v>
          </cell>
          <cell r="D180" t="str">
            <v>Ca</v>
          </cell>
          <cell r="E180">
            <v>37456</v>
          </cell>
        </row>
        <row r="181">
          <cell r="B181" t="str">
            <v>cu</v>
          </cell>
          <cell r="C181" t="str">
            <v>M¸y c¾t uèn cèt thÐp</v>
          </cell>
          <cell r="D181" t="str">
            <v>Ca</v>
          </cell>
          <cell r="E181">
            <v>39789</v>
          </cell>
        </row>
        <row r="182">
          <cell r="B182" t="str">
            <v>md&lt;=1,25</v>
          </cell>
          <cell r="C182" t="str">
            <v>M¸y ®µo &lt;=1,25m3</v>
          </cell>
          <cell r="D182" t="str">
            <v>Ca</v>
          </cell>
          <cell r="E182">
            <v>1238930</v>
          </cell>
        </row>
        <row r="183">
          <cell r="B183" t="str">
            <v>md&lt;=0.8</v>
          </cell>
          <cell r="C183" t="str">
            <v>M¸y ®µo &lt;=0,8m3</v>
          </cell>
          <cell r="D183" t="str">
            <v>Ca</v>
          </cell>
          <cell r="E183">
            <v>705849</v>
          </cell>
        </row>
        <row r="184">
          <cell r="B184" t="str">
            <v>nk17</v>
          </cell>
          <cell r="C184" t="str">
            <v>M¸y nÐn khÝ 17m3/h</v>
          </cell>
          <cell r="D184" t="str">
            <v>Ca</v>
          </cell>
          <cell r="E184">
            <v>36644</v>
          </cell>
        </row>
        <row r="185">
          <cell r="B185" t="str">
            <v>mu140</v>
          </cell>
          <cell r="C185" t="str">
            <v>M¸y ñi 140cv</v>
          </cell>
          <cell r="D185" t="str">
            <v>Ca</v>
          </cell>
          <cell r="E185">
            <v>865868</v>
          </cell>
        </row>
        <row r="186">
          <cell r="B186" t="str">
            <v>tt50-60</v>
          </cell>
          <cell r="C186" t="str">
            <v>Tr¹m trén 50-60T/h</v>
          </cell>
          <cell r="D186" t="str">
            <v>Ca</v>
          </cell>
          <cell r="E186">
            <v>8261175</v>
          </cell>
        </row>
        <row r="187">
          <cell r="B187" t="str">
            <v>mkxd</v>
          </cell>
          <cell r="C187" t="str">
            <v>M¸y khoan xoay ®Ëp F 65mm</v>
          </cell>
          <cell r="D187" t="str">
            <v>Ca</v>
          </cell>
          <cell r="E187">
            <v>230707</v>
          </cell>
        </row>
        <row r="188">
          <cell r="B188" t="str">
            <v>mk</v>
          </cell>
          <cell r="C188" t="str">
            <v>M¸y khoan cÇm tay F =42mm</v>
          </cell>
          <cell r="D188" t="str">
            <v>Ca</v>
          </cell>
          <cell r="E188">
            <v>35357</v>
          </cell>
        </row>
        <row r="189">
          <cell r="B189" t="str">
            <v>xdk+m</v>
          </cell>
          <cell r="C189" t="str">
            <v>Xe ®Çu kÐo vµ moãc</v>
          </cell>
          <cell r="D189" t="str">
            <v>Ca</v>
          </cell>
          <cell r="E189">
            <v>582634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8"/>
  <sheetViews>
    <sheetView tabSelected="1"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O7" sqref="O7"/>
    </sheetView>
  </sheetViews>
  <sheetFormatPr defaultColWidth="9.140625" defaultRowHeight="12.75"/>
  <cols>
    <col min="1" max="1" width="5.00390625" style="3" customWidth="1"/>
    <col min="2" max="2" width="27.00390625" style="3" customWidth="1"/>
    <col min="3" max="4" width="11.28125" style="32" customWidth="1"/>
    <col min="5" max="5" width="10.7109375" style="10" customWidth="1"/>
    <col min="6" max="7" width="11.28125" style="32" customWidth="1"/>
    <col min="8" max="15" width="10.28125" style="10" customWidth="1"/>
    <col min="16" max="16" width="6.00390625" style="33" customWidth="1"/>
    <col min="17" max="17" width="5.421875" style="34" customWidth="1"/>
    <col min="18" max="18" width="5.28125" style="34" customWidth="1"/>
    <col min="19" max="19" width="11.140625" style="34" customWidth="1"/>
    <col min="20" max="20" width="10.57421875" style="34" customWidth="1"/>
    <col min="21" max="21" width="7.28125" style="10" hidden="1" customWidth="1"/>
    <col min="22" max="16384" width="9.140625" style="3" customWidth="1"/>
  </cols>
  <sheetData>
    <row r="1" spans="1:20" ht="16.5" customHeight="1">
      <c r="A1" s="46" t="s">
        <v>148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1" ht="79.5" customHeight="1">
      <c r="A2" s="54" t="s">
        <v>151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0" ht="3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16"/>
      <c r="T3" s="16"/>
    </row>
    <row r="4" spans="1:21" ht="33.75" customHeight="1">
      <c r="A4" s="48" t="s">
        <v>0</v>
      </c>
      <c r="B4" s="48" t="s">
        <v>24</v>
      </c>
      <c r="C4" s="52" t="s">
        <v>147</v>
      </c>
      <c r="D4" s="53"/>
      <c r="E4" s="48" t="s">
        <v>143</v>
      </c>
      <c r="F4" s="64" t="s">
        <v>140</v>
      </c>
      <c r="G4" s="65"/>
      <c r="H4" s="65"/>
      <c r="I4" s="65"/>
      <c r="J4" s="65"/>
      <c r="K4" s="65"/>
      <c r="L4" s="65"/>
      <c r="M4" s="65"/>
      <c r="N4" s="65"/>
      <c r="O4" s="66"/>
      <c r="P4" s="56" t="s">
        <v>144</v>
      </c>
      <c r="Q4" s="57"/>
      <c r="R4" s="58"/>
      <c r="S4" s="51" t="s">
        <v>145</v>
      </c>
      <c r="T4" s="51" t="s">
        <v>146</v>
      </c>
      <c r="U4" s="48" t="s">
        <v>86</v>
      </c>
    </row>
    <row r="5" spans="1:21" ht="13.5" customHeight="1">
      <c r="A5" s="48"/>
      <c r="B5" s="48"/>
      <c r="C5" s="62"/>
      <c r="D5" s="63"/>
      <c r="E5" s="48"/>
      <c r="F5" s="52" t="s">
        <v>122</v>
      </c>
      <c r="G5" s="53"/>
      <c r="H5" s="49" t="s">
        <v>83</v>
      </c>
      <c r="I5" s="50"/>
      <c r="J5" s="49" t="s">
        <v>84</v>
      </c>
      <c r="K5" s="50"/>
      <c r="L5" s="49" t="s">
        <v>85</v>
      </c>
      <c r="M5" s="50"/>
      <c r="N5" s="49" t="s">
        <v>38</v>
      </c>
      <c r="O5" s="50"/>
      <c r="P5" s="59"/>
      <c r="Q5" s="60"/>
      <c r="R5" s="61"/>
      <c r="S5" s="51"/>
      <c r="T5" s="51"/>
      <c r="U5" s="48"/>
    </row>
    <row r="6" spans="1:21" s="10" customFormat="1" ht="34.5" customHeight="1">
      <c r="A6" s="48"/>
      <c r="B6" s="48"/>
      <c r="C6" s="42" t="s">
        <v>141</v>
      </c>
      <c r="D6" s="42" t="s">
        <v>142</v>
      </c>
      <c r="E6" s="48"/>
      <c r="F6" s="42" t="s">
        <v>141</v>
      </c>
      <c r="G6" s="42" t="s">
        <v>142</v>
      </c>
      <c r="H6" s="43" t="s">
        <v>141</v>
      </c>
      <c r="I6" s="43" t="s">
        <v>142</v>
      </c>
      <c r="J6" s="43" t="s">
        <v>141</v>
      </c>
      <c r="K6" s="43" t="s">
        <v>142</v>
      </c>
      <c r="L6" s="43" t="s">
        <v>141</v>
      </c>
      <c r="M6" s="43" t="s">
        <v>142</v>
      </c>
      <c r="N6" s="43" t="s">
        <v>141</v>
      </c>
      <c r="O6" s="43" t="s">
        <v>142</v>
      </c>
      <c r="P6" s="44" t="s">
        <v>122</v>
      </c>
      <c r="Q6" s="45" t="s">
        <v>123</v>
      </c>
      <c r="R6" s="45" t="s">
        <v>124</v>
      </c>
      <c r="S6" s="51"/>
      <c r="T6" s="51"/>
      <c r="U6" s="48"/>
    </row>
    <row r="7" spans="1:21" s="6" customFormat="1" ht="26.25" customHeight="1">
      <c r="A7" s="17" t="s">
        <v>41</v>
      </c>
      <c r="B7" s="17" t="s">
        <v>42</v>
      </c>
      <c r="C7" s="17" t="s">
        <v>149</v>
      </c>
      <c r="D7" s="17" t="s">
        <v>150</v>
      </c>
      <c r="E7" s="17" t="s">
        <v>45</v>
      </c>
      <c r="F7" s="17" t="s">
        <v>46</v>
      </c>
      <c r="G7" s="17" t="s">
        <v>47</v>
      </c>
      <c r="H7" s="17" t="s">
        <v>48</v>
      </c>
      <c r="I7" s="17" t="s">
        <v>49</v>
      </c>
      <c r="J7" s="17" t="s">
        <v>50</v>
      </c>
      <c r="K7" s="17" t="s">
        <v>51</v>
      </c>
      <c r="L7" s="17" t="s">
        <v>52</v>
      </c>
      <c r="M7" s="17" t="s">
        <v>53</v>
      </c>
      <c r="N7" s="17" t="s">
        <v>54</v>
      </c>
      <c r="O7" s="17" t="s">
        <v>55</v>
      </c>
      <c r="P7" s="17" t="s">
        <v>56</v>
      </c>
      <c r="Q7" s="17" t="s">
        <v>57</v>
      </c>
      <c r="R7" s="17" t="s">
        <v>58</v>
      </c>
      <c r="S7" s="17" t="s">
        <v>59</v>
      </c>
      <c r="T7" s="17" t="s">
        <v>60</v>
      </c>
      <c r="U7" s="17" t="s">
        <v>60</v>
      </c>
    </row>
    <row r="8" spans="1:21" s="4" customFormat="1" ht="19.5" customHeight="1">
      <c r="A8" s="11" t="s">
        <v>25</v>
      </c>
      <c r="B8" s="11" t="s">
        <v>27</v>
      </c>
      <c r="C8" s="18">
        <f>C9+C10+C11+C12+C13+C17+C18+C23+C33+C34+C35+C36+C41+C42+C43+C44+C49+C50+C51+C54+C55+C57+C58+C59+C61+C62+C63+C64+C65+C66+C67+C68+C60+C56</f>
        <v>5696</v>
      </c>
      <c r="D8" s="18">
        <f>D9+D10+D11+D12+D13+D17+D18+D23+D33+D34+D35+D36+D41+D42+D43+D44+D49+D50+D51+D54+D55+D57+D58+D59+D61+D62+D63+D64+D65+D66+D67+D68+D60+D56</f>
        <v>5597</v>
      </c>
      <c r="E8" s="18">
        <f>E9+E10+E11+E12+E13+E17+E18+E23+E33+E34+E35+E36+E41+E42+E43+E44+E49+E50+E51+E54+E55+E57+E58+E59+E61+E62+E63+E64+E65+E66+E67+E68+E60+E56</f>
        <v>946</v>
      </c>
      <c r="F8" s="18">
        <f aca="true" t="shared" si="0" ref="F8:U8">F9+F10+F11+F12+F13+F17+F18+F23+F33+F34+F35+F36+F41+F42+F43+F44+F49+F50+F51+F54+F55+F57+F58+F59+F61+F62+F63+F64+F65+F66+F67+F68+F60+F56</f>
        <v>4539</v>
      </c>
      <c r="G8" s="18">
        <f t="shared" si="0"/>
        <v>4440</v>
      </c>
      <c r="H8" s="18">
        <f t="shared" si="0"/>
        <v>2093</v>
      </c>
      <c r="I8" s="18">
        <f t="shared" si="0"/>
        <v>2061</v>
      </c>
      <c r="J8" s="18">
        <f t="shared" si="0"/>
        <v>1808</v>
      </c>
      <c r="K8" s="18">
        <f t="shared" si="0"/>
        <v>1760</v>
      </c>
      <c r="L8" s="18">
        <f t="shared" si="0"/>
        <v>184</v>
      </c>
      <c r="M8" s="18">
        <f t="shared" si="0"/>
        <v>179</v>
      </c>
      <c r="N8" s="18">
        <f t="shared" si="0"/>
        <v>454</v>
      </c>
      <c r="O8" s="18">
        <f t="shared" si="0"/>
        <v>440</v>
      </c>
      <c r="P8" s="18">
        <f t="shared" si="0"/>
        <v>159</v>
      </c>
      <c r="Q8" s="18">
        <f t="shared" si="0"/>
        <v>78</v>
      </c>
      <c r="R8" s="18">
        <f t="shared" si="0"/>
        <v>81</v>
      </c>
      <c r="S8" s="18">
        <f t="shared" si="0"/>
        <v>52</v>
      </c>
      <c r="T8" s="18">
        <f t="shared" si="0"/>
        <v>19</v>
      </c>
      <c r="U8" s="18">
        <f t="shared" si="0"/>
        <v>2473</v>
      </c>
    </row>
    <row r="9" spans="1:21" ht="17.25" customHeight="1">
      <c r="A9" s="12" t="s">
        <v>41</v>
      </c>
      <c r="B9" s="13" t="s">
        <v>75</v>
      </c>
      <c r="C9" s="18">
        <f aca="true" t="shared" si="1" ref="C9:C72">E9+F9+P9+S9</f>
        <v>41</v>
      </c>
      <c r="D9" s="18">
        <f aca="true" t="shared" si="2" ref="D9:D72">E9+G9+P9+S9</f>
        <v>41</v>
      </c>
      <c r="E9" s="20">
        <f>30-1</f>
        <v>29</v>
      </c>
      <c r="F9" s="18">
        <f>H9+J9+L9+N9</f>
        <v>9</v>
      </c>
      <c r="G9" s="18">
        <f>I9+K9+M9+O9</f>
        <v>9</v>
      </c>
      <c r="H9" s="20"/>
      <c r="I9" s="20"/>
      <c r="J9" s="20"/>
      <c r="K9" s="20"/>
      <c r="L9" s="20"/>
      <c r="M9" s="20"/>
      <c r="N9" s="20">
        <v>9</v>
      </c>
      <c r="O9" s="20">
        <v>9</v>
      </c>
      <c r="P9" s="19">
        <f aca="true" t="shared" si="3" ref="P9:P76">SUM(Q9:R9)</f>
        <v>3</v>
      </c>
      <c r="Q9" s="21">
        <f>3-1</f>
        <v>2</v>
      </c>
      <c r="R9" s="21">
        <f>2-1</f>
        <v>1</v>
      </c>
      <c r="S9" s="21"/>
      <c r="T9" s="21"/>
      <c r="U9" s="22"/>
    </row>
    <row r="10" spans="1:21" ht="17.25" customHeight="1">
      <c r="A10" s="12" t="s">
        <v>42</v>
      </c>
      <c r="B10" s="13" t="s">
        <v>28</v>
      </c>
      <c r="C10" s="18">
        <f t="shared" si="1"/>
        <v>1919</v>
      </c>
      <c r="D10" s="18">
        <f t="shared" si="2"/>
        <v>1891</v>
      </c>
      <c r="E10" s="20">
        <f>47-1-1</f>
        <v>45</v>
      </c>
      <c r="F10" s="18">
        <f aca="true" t="shared" si="4" ref="F10:F68">H10+J10+L10+N10</f>
        <v>1870</v>
      </c>
      <c r="G10" s="18">
        <f aca="true" t="shared" si="5" ref="G10:G73">I10+K10+M10+O10</f>
        <v>1842</v>
      </c>
      <c r="H10" s="20">
        <f>1859+8+3</f>
        <v>1870</v>
      </c>
      <c r="I10" s="20">
        <f>1859+8+3-28</f>
        <v>1842</v>
      </c>
      <c r="J10" s="20"/>
      <c r="K10" s="20"/>
      <c r="L10" s="20"/>
      <c r="M10" s="20"/>
      <c r="N10" s="20"/>
      <c r="O10" s="20"/>
      <c r="P10" s="19">
        <f t="shared" si="3"/>
        <v>4</v>
      </c>
      <c r="Q10" s="21">
        <f>2+1</f>
        <v>3</v>
      </c>
      <c r="R10" s="21">
        <v>1</v>
      </c>
      <c r="S10" s="21"/>
      <c r="T10" s="21">
        <v>11</v>
      </c>
      <c r="U10" s="22">
        <v>11</v>
      </c>
    </row>
    <row r="11" spans="1:21" ht="17.25" customHeight="1">
      <c r="A11" s="12" t="s">
        <v>43</v>
      </c>
      <c r="B11" s="13" t="s">
        <v>29</v>
      </c>
      <c r="C11" s="18">
        <f t="shared" si="1"/>
        <v>44</v>
      </c>
      <c r="D11" s="18">
        <f t="shared" si="2"/>
        <v>44</v>
      </c>
      <c r="E11" s="21">
        <f>36-1+1-3-1+1</f>
        <v>33</v>
      </c>
      <c r="F11" s="18">
        <f t="shared" si="4"/>
        <v>8</v>
      </c>
      <c r="G11" s="18">
        <f t="shared" si="5"/>
        <v>8</v>
      </c>
      <c r="H11" s="20"/>
      <c r="I11" s="20"/>
      <c r="J11" s="20"/>
      <c r="K11" s="20"/>
      <c r="L11" s="20"/>
      <c r="M11" s="20"/>
      <c r="N11" s="20">
        <v>8</v>
      </c>
      <c r="O11" s="20">
        <v>8</v>
      </c>
      <c r="P11" s="19">
        <f t="shared" si="3"/>
        <v>3</v>
      </c>
      <c r="Q11" s="21">
        <v>3</v>
      </c>
      <c r="R11" s="21"/>
      <c r="S11" s="21"/>
      <c r="T11" s="21"/>
      <c r="U11" s="22">
        <v>191</v>
      </c>
    </row>
    <row r="12" spans="1:21" ht="17.25" customHeight="1">
      <c r="A12" s="12" t="s">
        <v>44</v>
      </c>
      <c r="B12" s="13" t="s">
        <v>30</v>
      </c>
      <c r="C12" s="18">
        <f t="shared" si="1"/>
        <v>43</v>
      </c>
      <c r="D12" s="18">
        <f t="shared" si="2"/>
        <v>43</v>
      </c>
      <c r="E12" s="20">
        <v>41</v>
      </c>
      <c r="F12" s="18">
        <f t="shared" si="4"/>
        <v>0</v>
      </c>
      <c r="G12" s="18">
        <f t="shared" si="5"/>
        <v>0</v>
      </c>
      <c r="H12" s="20"/>
      <c r="I12" s="20"/>
      <c r="J12" s="20"/>
      <c r="K12" s="20"/>
      <c r="L12" s="20"/>
      <c r="M12" s="20"/>
      <c r="N12" s="20"/>
      <c r="O12" s="20"/>
      <c r="P12" s="19">
        <f t="shared" si="3"/>
        <v>2</v>
      </c>
      <c r="Q12" s="21">
        <f>3-1</f>
        <v>2</v>
      </c>
      <c r="R12" s="21"/>
      <c r="S12" s="21"/>
      <c r="T12" s="21"/>
      <c r="U12" s="22"/>
    </row>
    <row r="13" spans="1:21" ht="17.25" customHeight="1">
      <c r="A13" s="12" t="s">
        <v>45</v>
      </c>
      <c r="B13" s="13" t="s">
        <v>76</v>
      </c>
      <c r="C13" s="18">
        <f aca="true" t="shared" si="6" ref="C13:U13">SUM(C14:C16)</f>
        <v>55</v>
      </c>
      <c r="D13" s="18">
        <f t="shared" si="6"/>
        <v>55</v>
      </c>
      <c r="E13" s="20">
        <f t="shared" si="6"/>
        <v>32</v>
      </c>
      <c r="F13" s="18">
        <f t="shared" si="4"/>
        <v>21</v>
      </c>
      <c r="G13" s="18">
        <f t="shared" si="6"/>
        <v>21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0</v>
      </c>
      <c r="N13" s="18">
        <f t="shared" si="6"/>
        <v>21</v>
      </c>
      <c r="O13" s="18">
        <f t="shared" si="6"/>
        <v>21</v>
      </c>
      <c r="P13" s="19">
        <f t="shared" si="6"/>
        <v>2</v>
      </c>
      <c r="Q13" s="21">
        <f t="shared" si="6"/>
        <v>2</v>
      </c>
      <c r="R13" s="21">
        <f t="shared" si="6"/>
        <v>0</v>
      </c>
      <c r="S13" s="21">
        <f t="shared" si="6"/>
        <v>0</v>
      </c>
      <c r="T13" s="21">
        <f t="shared" si="6"/>
        <v>1</v>
      </c>
      <c r="U13" s="21">
        <f t="shared" si="6"/>
        <v>37</v>
      </c>
    </row>
    <row r="14" spans="1:21" s="8" customFormat="1" ht="17.25" customHeight="1">
      <c r="A14" s="14" t="s">
        <v>88</v>
      </c>
      <c r="B14" s="15" t="s">
        <v>87</v>
      </c>
      <c r="C14" s="18">
        <f t="shared" si="1"/>
        <v>24</v>
      </c>
      <c r="D14" s="18">
        <f t="shared" si="2"/>
        <v>24</v>
      </c>
      <c r="E14" s="23">
        <f>22</f>
        <v>22</v>
      </c>
      <c r="F14" s="18">
        <f t="shared" si="4"/>
        <v>0</v>
      </c>
      <c r="G14" s="18">
        <f t="shared" si="5"/>
        <v>0</v>
      </c>
      <c r="H14" s="24"/>
      <c r="I14" s="24"/>
      <c r="J14" s="24"/>
      <c r="K14" s="24"/>
      <c r="L14" s="24"/>
      <c r="M14" s="24"/>
      <c r="N14" s="24"/>
      <c r="O14" s="24"/>
      <c r="P14" s="25">
        <f t="shared" si="3"/>
        <v>2</v>
      </c>
      <c r="Q14" s="26">
        <v>2</v>
      </c>
      <c r="R14" s="26"/>
      <c r="S14" s="26"/>
      <c r="T14" s="26"/>
      <c r="U14" s="27"/>
    </row>
    <row r="15" spans="1:21" s="8" customFormat="1" ht="18" customHeight="1">
      <c r="A15" s="14" t="s">
        <v>89</v>
      </c>
      <c r="B15" s="15" t="s">
        <v>121</v>
      </c>
      <c r="C15" s="18">
        <f t="shared" si="1"/>
        <v>10</v>
      </c>
      <c r="D15" s="18">
        <f t="shared" si="2"/>
        <v>10</v>
      </c>
      <c r="E15" s="24">
        <f>11-1</f>
        <v>10</v>
      </c>
      <c r="F15" s="18">
        <f t="shared" si="4"/>
        <v>0</v>
      </c>
      <c r="G15" s="18">
        <f t="shared" si="5"/>
        <v>0</v>
      </c>
      <c r="H15" s="24"/>
      <c r="I15" s="24"/>
      <c r="J15" s="24"/>
      <c r="K15" s="24"/>
      <c r="L15" s="24"/>
      <c r="M15" s="24"/>
      <c r="N15" s="24"/>
      <c r="O15" s="24"/>
      <c r="P15" s="25">
        <f t="shared" si="3"/>
        <v>0</v>
      </c>
      <c r="Q15" s="26"/>
      <c r="R15" s="26"/>
      <c r="S15" s="26"/>
      <c r="T15" s="26">
        <v>1</v>
      </c>
      <c r="U15" s="27"/>
    </row>
    <row r="16" spans="1:21" s="8" customFormat="1" ht="18" customHeight="1">
      <c r="A16" s="14" t="s">
        <v>90</v>
      </c>
      <c r="B16" s="15" t="s">
        <v>104</v>
      </c>
      <c r="C16" s="18">
        <f t="shared" si="1"/>
        <v>21</v>
      </c>
      <c r="D16" s="18">
        <f t="shared" si="2"/>
        <v>21</v>
      </c>
      <c r="E16" s="24"/>
      <c r="F16" s="18">
        <f t="shared" si="4"/>
        <v>21</v>
      </c>
      <c r="G16" s="18">
        <f t="shared" si="5"/>
        <v>21</v>
      </c>
      <c r="H16" s="24"/>
      <c r="I16" s="24"/>
      <c r="J16" s="24"/>
      <c r="K16" s="24"/>
      <c r="L16" s="24"/>
      <c r="M16" s="24"/>
      <c r="N16" s="24">
        <v>21</v>
      </c>
      <c r="O16" s="24">
        <v>21</v>
      </c>
      <c r="P16" s="25">
        <f t="shared" si="3"/>
        <v>0</v>
      </c>
      <c r="Q16" s="26"/>
      <c r="R16" s="26"/>
      <c r="S16" s="26"/>
      <c r="T16" s="26"/>
      <c r="U16" s="27">
        <v>37</v>
      </c>
    </row>
    <row r="17" spans="1:21" ht="17.25" customHeight="1">
      <c r="A17" s="12" t="s">
        <v>46</v>
      </c>
      <c r="B17" s="13" t="s">
        <v>31</v>
      </c>
      <c r="C17" s="18">
        <f t="shared" si="1"/>
        <v>190</v>
      </c>
      <c r="D17" s="18">
        <f t="shared" si="2"/>
        <v>189</v>
      </c>
      <c r="E17" s="20">
        <f>39-1</f>
        <v>38</v>
      </c>
      <c r="F17" s="18">
        <f t="shared" si="4"/>
        <v>132</v>
      </c>
      <c r="G17" s="18">
        <f t="shared" si="5"/>
        <v>131</v>
      </c>
      <c r="H17" s="20"/>
      <c r="I17" s="20"/>
      <c r="J17" s="20"/>
      <c r="K17" s="20"/>
      <c r="L17" s="20"/>
      <c r="M17" s="20"/>
      <c r="N17" s="20">
        <f>113+19</f>
        <v>132</v>
      </c>
      <c r="O17" s="20">
        <f>113-1+19</f>
        <v>131</v>
      </c>
      <c r="P17" s="19">
        <f t="shared" si="3"/>
        <v>20</v>
      </c>
      <c r="Q17" s="21">
        <f>3-1</f>
        <v>2</v>
      </c>
      <c r="R17" s="21">
        <f>19-2+1</f>
        <v>18</v>
      </c>
      <c r="S17" s="21"/>
      <c r="T17" s="21">
        <f>1-1</f>
        <v>0</v>
      </c>
      <c r="U17" s="22">
        <v>26</v>
      </c>
    </row>
    <row r="18" spans="1:21" ht="17.25" customHeight="1">
      <c r="A18" s="12" t="s">
        <v>47</v>
      </c>
      <c r="B18" s="13" t="s">
        <v>77</v>
      </c>
      <c r="C18" s="18">
        <f aca="true" t="shared" si="7" ref="C18:U18">SUM(C19:C22)</f>
        <v>74</v>
      </c>
      <c r="D18" s="18">
        <f t="shared" si="7"/>
        <v>74</v>
      </c>
      <c r="E18" s="20">
        <f t="shared" si="7"/>
        <v>53</v>
      </c>
      <c r="F18" s="18">
        <f t="shared" si="4"/>
        <v>15</v>
      </c>
      <c r="G18" s="18">
        <f t="shared" si="7"/>
        <v>15</v>
      </c>
      <c r="H18" s="18">
        <f t="shared" si="7"/>
        <v>0</v>
      </c>
      <c r="I18" s="18">
        <f t="shared" si="7"/>
        <v>0</v>
      </c>
      <c r="J18" s="18">
        <f t="shared" si="7"/>
        <v>0</v>
      </c>
      <c r="K18" s="18">
        <f t="shared" si="7"/>
        <v>0</v>
      </c>
      <c r="L18" s="18">
        <f t="shared" si="7"/>
        <v>0</v>
      </c>
      <c r="M18" s="18">
        <f t="shared" si="7"/>
        <v>0</v>
      </c>
      <c r="N18" s="18">
        <f t="shared" si="7"/>
        <v>15</v>
      </c>
      <c r="O18" s="18">
        <f t="shared" si="7"/>
        <v>15</v>
      </c>
      <c r="P18" s="19">
        <f t="shared" si="7"/>
        <v>6</v>
      </c>
      <c r="Q18" s="21">
        <f t="shared" si="7"/>
        <v>3</v>
      </c>
      <c r="R18" s="21">
        <f t="shared" si="7"/>
        <v>3</v>
      </c>
      <c r="S18" s="21"/>
      <c r="T18" s="21"/>
      <c r="U18" s="21">
        <f t="shared" si="7"/>
        <v>0</v>
      </c>
    </row>
    <row r="19" spans="1:21" s="8" customFormat="1" ht="17.25" customHeight="1">
      <c r="A19" s="14" t="s">
        <v>94</v>
      </c>
      <c r="B19" s="15" t="s">
        <v>87</v>
      </c>
      <c r="C19" s="18">
        <f t="shared" si="1"/>
        <v>38</v>
      </c>
      <c r="D19" s="18">
        <f t="shared" si="2"/>
        <v>38</v>
      </c>
      <c r="E19" s="26">
        <f>37-1</f>
        <v>36</v>
      </c>
      <c r="F19" s="18">
        <f t="shared" si="4"/>
        <v>0</v>
      </c>
      <c r="G19" s="18">
        <f t="shared" si="5"/>
        <v>0</v>
      </c>
      <c r="H19" s="24"/>
      <c r="I19" s="24"/>
      <c r="J19" s="24"/>
      <c r="K19" s="24"/>
      <c r="L19" s="24"/>
      <c r="M19" s="24"/>
      <c r="N19" s="24"/>
      <c r="O19" s="24"/>
      <c r="P19" s="25">
        <f t="shared" si="3"/>
        <v>2</v>
      </c>
      <c r="Q19" s="26">
        <f>3-1</f>
        <v>2</v>
      </c>
      <c r="R19" s="26"/>
      <c r="S19" s="26"/>
      <c r="T19" s="26"/>
      <c r="U19" s="27"/>
    </row>
    <row r="20" spans="1:21" s="8" customFormat="1" ht="17.25" customHeight="1">
      <c r="A20" s="14" t="s">
        <v>95</v>
      </c>
      <c r="B20" s="15" t="s">
        <v>92</v>
      </c>
      <c r="C20" s="18">
        <f t="shared" si="1"/>
        <v>8</v>
      </c>
      <c r="D20" s="18">
        <f t="shared" si="2"/>
        <v>8</v>
      </c>
      <c r="E20" s="26">
        <v>8</v>
      </c>
      <c r="F20" s="18">
        <f t="shared" si="4"/>
        <v>0</v>
      </c>
      <c r="G20" s="18">
        <f t="shared" si="5"/>
        <v>0</v>
      </c>
      <c r="H20" s="24"/>
      <c r="I20" s="24"/>
      <c r="J20" s="24"/>
      <c r="K20" s="24"/>
      <c r="L20" s="24"/>
      <c r="M20" s="24"/>
      <c r="N20" s="24"/>
      <c r="O20" s="24"/>
      <c r="P20" s="25">
        <f t="shared" si="3"/>
        <v>0</v>
      </c>
      <c r="Q20" s="26"/>
      <c r="R20" s="26"/>
      <c r="S20" s="26"/>
      <c r="T20" s="26"/>
      <c r="U20" s="27"/>
    </row>
    <row r="21" spans="1:21" s="8" customFormat="1" ht="17.25" customHeight="1">
      <c r="A21" s="14" t="s">
        <v>96</v>
      </c>
      <c r="B21" s="15" t="s">
        <v>93</v>
      </c>
      <c r="C21" s="18">
        <f t="shared" si="1"/>
        <v>10</v>
      </c>
      <c r="D21" s="18">
        <f t="shared" si="2"/>
        <v>10</v>
      </c>
      <c r="E21" s="26">
        <v>9</v>
      </c>
      <c r="F21" s="18">
        <f t="shared" si="4"/>
        <v>0</v>
      </c>
      <c r="G21" s="18">
        <f t="shared" si="5"/>
        <v>0</v>
      </c>
      <c r="H21" s="24"/>
      <c r="I21" s="24"/>
      <c r="J21" s="24"/>
      <c r="K21" s="24"/>
      <c r="L21" s="24"/>
      <c r="M21" s="24"/>
      <c r="N21" s="24"/>
      <c r="O21" s="24"/>
      <c r="P21" s="25">
        <f t="shared" si="3"/>
        <v>1</v>
      </c>
      <c r="Q21" s="26">
        <f>2-1</f>
        <v>1</v>
      </c>
      <c r="R21" s="26"/>
      <c r="S21" s="26"/>
      <c r="T21" s="26"/>
      <c r="U21" s="27"/>
    </row>
    <row r="22" spans="1:21" s="8" customFormat="1" ht="17.25" customHeight="1">
      <c r="A22" s="14" t="s">
        <v>97</v>
      </c>
      <c r="B22" s="15" t="s">
        <v>125</v>
      </c>
      <c r="C22" s="18">
        <f t="shared" si="1"/>
        <v>18</v>
      </c>
      <c r="D22" s="18">
        <f t="shared" si="2"/>
        <v>18</v>
      </c>
      <c r="E22" s="26"/>
      <c r="F22" s="18">
        <f t="shared" si="4"/>
        <v>15</v>
      </c>
      <c r="G22" s="18">
        <f t="shared" si="5"/>
        <v>15</v>
      </c>
      <c r="H22" s="24"/>
      <c r="I22" s="24"/>
      <c r="J22" s="24"/>
      <c r="K22" s="24"/>
      <c r="L22" s="24"/>
      <c r="M22" s="24"/>
      <c r="N22" s="24">
        <f>12+3</f>
        <v>15</v>
      </c>
      <c r="O22" s="24">
        <f>12+3</f>
        <v>15</v>
      </c>
      <c r="P22" s="25">
        <f t="shared" si="3"/>
        <v>3</v>
      </c>
      <c r="Q22" s="26"/>
      <c r="R22" s="26">
        <v>3</v>
      </c>
      <c r="S22" s="26"/>
      <c r="T22" s="26"/>
      <c r="U22" s="27"/>
    </row>
    <row r="23" spans="1:21" ht="17.25" customHeight="1">
      <c r="A23" s="12" t="s">
        <v>48</v>
      </c>
      <c r="B23" s="13" t="s">
        <v>78</v>
      </c>
      <c r="C23" s="18">
        <f>SUM(C24:C32)</f>
        <v>488</v>
      </c>
      <c r="D23" s="18">
        <f>SUM(D24:D32)</f>
        <v>476</v>
      </c>
      <c r="E23" s="20">
        <f>SUM(E24:E32)</f>
        <v>249</v>
      </c>
      <c r="F23" s="18">
        <f t="shared" si="4"/>
        <v>217</v>
      </c>
      <c r="G23" s="18">
        <f aca="true" t="shared" si="8" ref="G23:U23">SUM(G24:G32)</f>
        <v>205</v>
      </c>
      <c r="H23" s="18">
        <f t="shared" si="8"/>
        <v>0</v>
      </c>
      <c r="I23" s="18">
        <f t="shared" si="8"/>
        <v>0</v>
      </c>
      <c r="J23" s="18">
        <f t="shared" si="8"/>
        <v>0</v>
      </c>
      <c r="K23" s="18">
        <f t="shared" si="8"/>
        <v>0</v>
      </c>
      <c r="L23" s="18">
        <f t="shared" si="8"/>
        <v>0</v>
      </c>
      <c r="M23" s="18">
        <f t="shared" si="8"/>
        <v>0</v>
      </c>
      <c r="N23" s="18">
        <f t="shared" si="8"/>
        <v>217</v>
      </c>
      <c r="O23" s="18">
        <f t="shared" si="8"/>
        <v>205</v>
      </c>
      <c r="P23" s="19">
        <f t="shared" si="8"/>
        <v>22</v>
      </c>
      <c r="Q23" s="21">
        <f t="shared" si="8"/>
        <v>17</v>
      </c>
      <c r="R23" s="21">
        <f t="shared" si="8"/>
        <v>5</v>
      </c>
      <c r="S23" s="21">
        <f t="shared" si="8"/>
        <v>0</v>
      </c>
      <c r="T23" s="21">
        <f t="shared" si="8"/>
        <v>3</v>
      </c>
      <c r="U23" s="21">
        <f t="shared" si="8"/>
        <v>152</v>
      </c>
    </row>
    <row r="24" spans="1:21" s="8" customFormat="1" ht="17.25" customHeight="1">
      <c r="A24" s="14" t="s">
        <v>105</v>
      </c>
      <c r="B24" s="15" t="s">
        <v>87</v>
      </c>
      <c r="C24" s="18">
        <f t="shared" si="1"/>
        <v>31</v>
      </c>
      <c r="D24" s="18">
        <f t="shared" si="2"/>
        <v>31</v>
      </c>
      <c r="E24" s="28">
        <f>30-1</f>
        <v>29</v>
      </c>
      <c r="F24" s="18">
        <f t="shared" si="4"/>
        <v>0</v>
      </c>
      <c r="G24" s="18">
        <f t="shared" si="5"/>
        <v>0</v>
      </c>
      <c r="H24" s="24"/>
      <c r="I24" s="24"/>
      <c r="J24" s="24"/>
      <c r="K24" s="24"/>
      <c r="L24" s="24"/>
      <c r="M24" s="24"/>
      <c r="N24" s="24"/>
      <c r="O24" s="24"/>
      <c r="P24" s="25">
        <f t="shared" si="3"/>
        <v>2</v>
      </c>
      <c r="Q24" s="26">
        <f>1+1</f>
        <v>2</v>
      </c>
      <c r="R24" s="26"/>
      <c r="S24" s="26"/>
      <c r="T24" s="26">
        <v>1</v>
      </c>
      <c r="U24" s="27"/>
    </row>
    <row r="25" spans="1:21" s="8" customFormat="1" ht="17.25" customHeight="1">
      <c r="A25" s="14" t="s">
        <v>106</v>
      </c>
      <c r="B25" s="15" t="s">
        <v>91</v>
      </c>
      <c r="C25" s="18">
        <f t="shared" si="1"/>
        <v>152</v>
      </c>
      <c r="D25" s="18">
        <f t="shared" si="2"/>
        <v>152</v>
      </c>
      <c r="E25" s="28">
        <f>144-3</f>
        <v>141</v>
      </c>
      <c r="F25" s="18">
        <f t="shared" si="4"/>
        <v>0</v>
      </c>
      <c r="G25" s="18">
        <f t="shared" si="5"/>
        <v>0</v>
      </c>
      <c r="H25" s="24"/>
      <c r="I25" s="24"/>
      <c r="J25" s="24"/>
      <c r="K25" s="24"/>
      <c r="L25" s="24"/>
      <c r="M25" s="24"/>
      <c r="N25" s="24"/>
      <c r="O25" s="24"/>
      <c r="P25" s="25">
        <f t="shared" si="3"/>
        <v>11</v>
      </c>
      <c r="Q25" s="26">
        <f>17-3-3</f>
        <v>11</v>
      </c>
      <c r="R25" s="26"/>
      <c r="S25" s="26"/>
      <c r="T25" s="26">
        <v>2</v>
      </c>
      <c r="U25" s="27"/>
    </row>
    <row r="26" spans="1:21" s="8" customFormat="1" ht="17.25" customHeight="1">
      <c r="A26" s="14" t="s">
        <v>107</v>
      </c>
      <c r="B26" s="15" t="s">
        <v>98</v>
      </c>
      <c r="C26" s="18">
        <f t="shared" si="1"/>
        <v>38</v>
      </c>
      <c r="D26" s="18">
        <f t="shared" si="2"/>
        <v>38</v>
      </c>
      <c r="E26" s="26">
        <v>14</v>
      </c>
      <c r="F26" s="18">
        <f t="shared" si="4"/>
        <v>23</v>
      </c>
      <c r="G26" s="18">
        <f t="shared" si="5"/>
        <v>23</v>
      </c>
      <c r="H26" s="24"/>
      <c r="I26" s="24"/>
      <c r="J26" s="24"/>
      <c r="K26" s="24"/>
      <c r="L26" s="24"/>
      <c r="M26" s="24"/>
      <c r="N26" s="24">
        <v>23</v>
      </c>
      <c r="O26" s="24">
        <v>23</v>
      </c>
      <c r="P26" s="25">
        <f t="shared" si="3"/>
        <v>1</v>
      </c>
      <c r="Q26" s="26">
        <v>1</v>
      </c>
      <c r="R26" s="26"/>
      <c r="S26" s="26"/>
      <c r="T26" s="26"/>
      <c r="U26" s="27"/>
    </row>
    <row r="27" spans="1:21" s="8" customFormat="1" ht="17.25" customHeight="1">
      <c r="A27" s="14" t="s">
        <v>108</v>
      </c>
      <c r="B27" s="15" t="s">
        <v>99</v>
      </c>
      <c r="C27" s="18">
        <f t="shared" si="1"/>
        <v>43</v>
      </c>
      <c r="D27" s="18">
        <f t="shared" si="2"/>
        <v>43</v>
      </c>
      <c r="E27" s="26">
        <v>10</v>
      </c>
      <c r="F27" s="18">
        <f t="shared" si="4"/>
        <v>32</v>
      </c>
      <c r="G27" s="18">
        <f t="shared" si="5"/>
        <v>32</v>
      </c>
      <c r="H27" s="24"/>
      <c r="I27" s="24"/>
      <c r="J27" s="24"/>
      <c r="K27" s="24"/>
      <c r="L27" s="24"/>
      <c r="M27" s="24"/>
      <c r="N27" s="24">
        <v>32</v>
      </c>
      <c r="O27" s="24">
        <v>32</v>
      </c>
      <c r="P27" s="25">
        <f t="shared" si="3"/>
        <v>1</v>
      </c>
      <c r="Q27" s="26">
        <f>2-1</f>
        <v>1</v>
      </c>
      <c r="R27" s="26"/>
      <c r="S27" s="26"/>
      <c r="T27" s="26"/>
      <c r="U27" s="27">
        <v>32</v>
      </c>
    </row>
    <row r="28" spans="1:21" s="8" customFormat="1" ht="17.25" customHeight="1">
      <c r="A28" s="14" t="s">
        <v>109</v>
      </c>
      <c r="B28" s="15" t="s">
        <v>100</v>
      </c>
      <c r="C28" s="18">
        <f t="shared" si="1"/>
        <v>24</v>
      </c>
      <c r="D28" s="18">
        <f t="shared" si="2"/>
        <v>24</v>
      </c>
      <c r="E28" s="26">
        <v>11</v>
      </c>
      <c r="F28" s="18">
        <f t="shared" si="4"/>
        <v>12</v>
      </c>
      <c r="G28" s="18">
        <f t="shared" si="5"/>
        <v>12</v>
      </c>
      <c r="H28" s="24"/>
      <c r="I28" s="24"/>
      <c r="J28" s="24"/>
      <c r="K28" s="24"/>
      <c r="L28" s="24"/>
      <c r="M28" s="24"/>
      <c r="N28" s="24">
        <v>12</v>
      </c>
      <c r="O28" s="24">
        <v>12</v>
      </c>
      <c r="P28" s="25">
        <f t="shared" si="3"/>
        <v>1</v>
      </c>
      <c r="Q28" s="26">
        <v>1</v>
      </c>
      <c r="R28" s="26"/>
      <c r="S28" s="26"/>
      <c r="T28" s="26"/>
      <c r="U28" s="27"/>
    </row>
    <row r="29" spans="1:21" s="8" customFormat="1" ht="17.25" customHeight="1">
      <c r="A29" s="14" t="s">
        <v>110</v>
      </c>
      <c r="B29" s="15" t="s">
        <v>101</v>
      </c>
      <c r="C29" s="18">
        <f t="shared" si="1"/>
        <v>18</v>
      </c>
      <c r="D29" s="18">
        <f t="shared" si="2"/>
        <v>18</v>
      </c>
      <c r="E29" s="26">
        <v>18</v>
      </c>
      <c r="F29" s="18">
        <f t="shared" si="4"/>
        <v>0</v>
      </c>
      <c r="G29" s="18">
        <f t="shared" si="5"/>
        <v>0</v>
      </c>
      <c r="H29" s="24"/>
      <c r="I29" s="24"/>
      <c r="J29" s="24"/>
      <c r="K29" s="24"/>
      <c r="L29" s="24"/>
      <c r="M29" s="24"/>
      <c r="N29" s="24"/>
      <c r="O29" s="24"/>
      <c r="P29" s="25">
        <f t="shared" si="3"/>
        <v>0</v>
      </c>
      <c r="Q29" s="26"/>
      <c r="R29" s="26"/>
      <c r="S29" s="26"/>
      <c r="T29" s="26"/>
      <c r="U29" s="27"/>
    </row>
    <row r="30" spans="1:21" s="8" customFormat="1" ht="17.25" customHeight="1">
      <c r="A30" s="14" t="s">
        <v>111</v>
      </c>
      <c r="B30" s="15" t="s">
        <v>102</v>
      </c>
      <c r="C30" s="18">
        <f t="shared" si="1"/>
        <v>16</v>
      </c>
      <c r="D30" s="18">
        <f t="shared" si="2"/>
        <v>16</v>
      </c>
      <c r="E30" s="26">
        <v>14</v>
      </c>
      <c r="F30" s="18">
        <f t="shared" si="4"/>
        <v>1</v>
      </c>
      <c r="G30" s="18">
        <f t="shared" si="5"/>
        <v>1</v>
      </c>
      <c r="H30" s="24"/>
      <c r="I30" s="24"/>
      <c r="J30" s="24"/>
      <c r="K30" s="24"/>
      <c r="L30" s="24"/>
      <c r="M30" s="24"/>
      <c r="N30" s="24">
        <v>1</v>
      </c>
      <c r="O30" s="24">
        <v>1</v>
      </c>
      <c r="P30" s="25">
        <f t="shared" si="3"/>
        <v>1</v>
      </c>
      <c r="Q30" s="26">
        <v>1</v>
      </c>
      <c r="R30" s="26"/>
      <c r="S30" s="26"/>
      <c r="T30" s="26"/>
      <c r="U30" s="27"/>
    </row>
    <row r="31" spans="1:21" s="8" customFormat="1" ht="17.25" customHeight="1">
      <c r="A31" s="14" t="s">
        <v>112</v>
      </c>
      <c r="B31" s="15" t="s">
        <v>103</v>
      </c>
      <c r="C31" s="18">
        <f t="shared" si="1"/>
        <v>12</v>
      </c>
      <c r="D31" s="18">
        <f t="shared" si="2"/>
        <v>12</v>
      </c>
      <c r="E31" s="26">
        <v>12</v>
      </c>
      <c r="F31" s="18">
        <f t="shared" si="4"/>
        <v>0</v>
      </c>
      <c r="G31" s="18">
        <f t="shared" si="5"/>
        <v>0</v>
      </c>
      <c r="H31" s="24"/>
      <c r="I31" s="24"/>
      <c r="J31" s="24"/>
      <c r="K31" s="24"/>
      <c r="L31" s="24"/>
      <c r="M31" s="24"/>
      <c r="N31" s="24"/>
      <c r="O31" s="24"/>
      <c r="P31" s="25">
        <f t="shared" si="3"/>
        <v>0</v>
      </c>
      <c r="Q31" s="26"/>
      <c r="R31" s="26"/>
      <c r="S31" s="26"/>
      <c r="T31" s="26"/>
      <c r="U31" s="27"/>
    </row>
    <row r="32" spans="1:21" s="8" customFormat="1" ht="17.25" customHeight="1">
      <c r="A32" s="14" t="s">
        <v>113</v>
      </c>
      <c r="B32" s="15" t="s">
        <v>104</v>
      </c>
      <c r="C32" s="18">
        <f t="shared" si="1"/>
        <v>154</v>
      </c>
      <c r="D32" s="18">
        <f t="shared" si="2"/>
        <v>142</v>
      </c>
      <c r="E32" s="26">
        <v>0</v>
      </c>
      <c r="F32" s="18">
        <f t="shared" si="4"/>
        <v>149</v>
      </c>
      <c r="G32" s="18">
        <f t="shared" si="5"/>
        <v>137</v>
      </c>
      <c r="H32" s="24"/>
      <c r="I32" s="24"/>
      <c r="J32" s="24"/>
      <c r="K32" s="24"/>
      <c r="L32" s="24"/>
      <c r="M32" s="24"/>
      <c r="N32" s="24">
        <f>144+5</f>
        <v>149</v>
      </c>
      <c r="O32" s="24">
        <f>144-12+5</f>
        <v>137</v>
      </c>
      <c r="P32" s="25">
        <f t="shared" si="3"/>
        <v>5</v>
      </c>
      <c r="Q32" s="26"/>
      <c r="R32" s="26">
        <f>7-2</f>
        <v>5</v>
      </c>
      <c r="S32" s="26"/>
      <c r="T32" s="26">
        <f>18-6-6-6</f>
        <v>0</v>
      </c>
      <c r="U32" s="27">
        <v>120</v>
      </c>
    </row>
    <row r="33" spans="1:21" ht="17.25" customHeight="1">
      <c r="A33" s="12" t="s">
        <v>49</v>
      </c>
      <c r="B33" s="13" t="s">
        <v>10</v>
      </c>
      <c r="C33" s="18">
        <f t="shared" si="1"/>
        <v>21</v>
      </c>
      <c r="D33" s="18">
        <f t="shared" si="2"/>
        <v>21</v>
      </c>
      <c r="E33" s="20">
        <f>20-1</f>
        <v>19</v>
      </c>
      <c r="F33" s="18">
        <f t="shared" si="4"/>
        <v>0</v>
      </c>
      <c r="G33" s="18">
        <f t="shared" si="5"/>
        <v>0</v>
      </c>
      <c r="H33" s="20"/>
      <c r="I33" s="20"/>
      <c r="J33" s="20"/>
      <c r="K33" s="20"/>
      <c r="L33" s="20"/>
      <c r="M33" s="20"/>
      <c r="N33" s="20"/>
      <c r="O33" s="20"/>
      <c r="P33" s="19">
        <f t="shared" si="3"/>
        <v>2</v>
      </c>
      <c r="Q33" s="21">
        <v>2</v>
      </c>
      <c r="R33" s="21"/>
      <c r="S33" s="21"/>
      <c r="T33" s="21"/>
      <c r="U33" s="22"/>
    </row>
    <row r="34" spans="1:21" ht="17.25" customHeight="1">
      <c r="A34" s="12" t="s">
        <v>50</v>
      </c>
      <c r="B34" s="13" t="s">
        <v>11</v>
      </c>
      <c r="C34" s="18">
        <f t="shared" si="1"/>
        <v>45</v>
      </c>
      <c r="D34" s="18">
        <f t="shared" si="2"/>
        <v>44</v>
      </c>
      <c r="E34" s="20">
        <f>24-1+1</f>
        <v>24</v>
      </c>
      <c r="F34" s="18">
        <f t="shared" si="4"/>
        <v>18</v>
      </c>
      <c r="G34" s="18">
        <f t="shared" si="5"/>
        <v>17</v>
      </c>
      <c r="H34" s="20"/>
      <c r="I34" s="20"/>
      <c r="J34" s="20"/>
      <c r="K34" s="20"/>
      <c r="L34" s="20"/>
      <c r="M34" s="20"/>
      <c r="N34" s="20">
        <v>18</v>
      </c>
      <c r="O34" s="20">
        <f>18-1</f>
        <v>17</v>
      </c>
      <c r="P34" s="19">
        <f t="shared" si="3"/>
        <v>3</v>
      </c>
      <c r="Q34" s="21">
        <v>2</v>
      </c>
      <c r="R34" s="21">
        <v>1</v>
      </c>
      <c r="S34" s="21"/>
      <c r="T34" s="21"/>
      <c r="U34" s="22">
        <v>18</v>
      </c>
    </row>
    <row r="35" spans="1:21" ht="17.25" customHeight="1">
      <c r="A35" s="12" t="s">
        <v>51</v>
      </c>
      <c r="B35" s="13" t="s">
        <v>12</v>
      </c>
      <c r="C35" s="18">
        <f t="shared" si="1"/>
        <v>45</v>
      </c>
      <c r="D35" s="18">
        <f t="shared" si="2"/>
        <v>45</v>
      </c>
      <c r="E35" s="20">
        <f>44-1</f>
        <v>43</v>
      </c>
      <c r="F35" s="18">
        <f t="shared" si="4"/>
        <v>0</v>
      </c>
      <c r="G35" s="18">
        <f t="shared" si="5"/>
        <v>0</v>
      </c>
      <c r="H35" s="20"/>
      <c r="I35" s="20"/>
      <c r="J35" s="20"/>
      <c r="K35" s="20"/>
      <c r="L35" s="20"/>
      <c r="M35" s="20"/>
      <c r="N35" s="20"/>
      <c r="O35" s="20"/>
      <c r="P35" s="19">
        <f t="shared" si="3"/>
        <v>2</v>
      </c>
      <c r="Q35" s="21">
        <v>2</v>
      </c>
      <c r="R35" s="21"/>
      <c r="S35" s="21"/>
      <c r="T35" s="21"/>
      <c r="U35" s="22"/>
    </row>
    <row r="36" spans="1:21" ht="17.25" customHeight="1">
      <c r="A36" s="12" t="s">
        <v>52</v>
      </c>
      <c r="B36" s="13" t="s">
        <v>79</v>
      </c>
      <c r="C36" s="18">
        <f>SUM(C37:C40)</f>
        <v>49</v>
      </c>
      <c r="D36" s="18">
        <f>SUM(D37:D40)</f>
        <v>49</v>
      </c>
      <c r="E36" s="20">
        <f>SUM(E37:E40)</f>
        <v>47</v>
      </c>
      <c r="F36" s="18">
        <f t="shared" si="4"/>
        <v>0</v>
      </c>
      <c r="G36" s="18">
        <f aca="true" t="shared" si="9" ref="G36:O36">SUM(G37:G40)</f>
        <v>0</v>
      </c>
      <c r="H36" s="18">
        <f t="shared" si="9"/>
        <v>0</v>
      </c>
      <c r="I36" s="18">
        <f t="shared" si="9"/>
        <v>0</v>
      </c>
      <c r="J36" s="18">
        <f t="shared" si="9"/>
        <v>0</v>
      </c>
      <c r="K36" s="18">
        <f t="shared" si="9"/>
        <v>0</v>
      </c>
      <c r="L36" s="18">
        <f t="shared" si="9"/>
        <v>0</v>
      </c>
      <c r="M36" s="18">
        <f t="shared" si="9"/>
        <v>0</v>
      </c>
      <c r="N36" s="18">
        <f t="shared" si="9"/>
        <v>0</v>
      </c>
      <c r="O36" s="18">
        <f t="shared" si="9"/>
        <v>0</v>
      </c>
      <c r="P36" s="19">
        <f aca="true" t="shared" si="10" ref="P36:U36">SUM(P37:P40)</f>
        <v>2</v>
      </c>
      <c r="Q36" s="21">
        <f t="shared" si="10"/>
        <v>2</v>
      </c>
      <c r="R36" s="21">
        <f t="shared" si="10"/>
        <v>0</v>
      </c>
      <c r="S36" s="21">
        <f t="shared" si="10"/>
        <v>0</v>
      </c>
      <c r="T36" s="21">
        <f t="shared" si="10"/>
        <v>1</v>
      </c>
      <c r="U36" s="21">
        <f t="shared" si="10"/>
        <v>299</v>
      </c>
    </row>
    <row r="37" spans="1:21" s="8" customFormat="1" ht="17.25" customHeight="1">
      <c r="A37" s="14" t="s">
        <v>127</v>
      </c>
      <c r="B37" s="15" t="s">
        <v>87</v>
      </c>
      <c r="C37" s="18">
        <f t="shared" si="1"/>
        <v>32</v>
      </c>
      <c r="D37" s="18">
        <f t="shared" si="2"/>
        <v>32</v>
      </c>
      <c r="E37" s="24">
        <f>28+1+1</f>
        <v>30</v>
      </c>
      <c r="F37" s="18">
        <f t="shared" si="4"/>
        <v>0</v>
      </c>
      <c r="G37" s="18">
        <f t="shared" si="5"/>
        <v>0</v>
      </c>
      <c r="H37" s="24"/>
      <c r="I37" s="24"/>
      <c r="J37" s="24"/>
      <c r="K37" s="24"/>
      <c r="L37" s="24"/>
      <c r="M37" s="24"/>
      <c r="N37" s="24"/>
      <c r="O37" s="24"/>
      <c r="P37" s="25">
        <f t="shared" si="3"/>
        <v>2</v>
      </c>
      <c r="Q37" s="26">
        <f>2</f>
        <v>2</v>
      </c>
      <c r="R37" s="26"/>
      <c r="S37" s="26"/>
      <c r="T37" s="26">
        <v>1</v>
      </c>
      <c r="U37" s="24"/>
    </row>
    <row r="38" spans="1:21" s="8" customFormat="1" ht="17.25" customHeight="1">
      <c r="A38" s="14" t="s">
        <v>128</v>
      </c>
      <c r="B38" s="15" t="s">
        <v>131</v>
      </c>
      <c r="C38" s="18">
        <f t="shared" si="1"/>
        <v>10</v>
      </c>
      <c r="D38" s="18">
        <f t="shared" si="2"/>
        <v>10</v>
      </c>
      <c r="E38" s="26">
        <v>10</v>
      </c>
      <c r="F38" s="18">
        <f t="shared" si="4"/>
        <v>0</v>
      </c>
      <c r="G38" s="18">
        <f t="shared" si="5"/>
        <v>0</v>
      </c>
      <c r="H38" s="24"/>
      <c r="I38" s="24"/>
      <c r="J38" s="24"/>
      <c r="K38" s="24"/>
      <c r="L38" s="24"/>
      <c r="M38" s="24"/>
      <c r="N38" s="24"/>
      <c r="O38" s="24"/>
      <c r="P38" s="25">
        <f t="shared" si="3"/>
        <v>0</v>
      </c>
      <c r="Q38" s="26"/>
      <c r="R38" s="26"/>
      <c r="S38" s="26"/>
      <c r="T38" s="26"/>
      <c r="U38" s="24"/>
    </row>
    <row r="39" spans="1:21" s="8" customFormat="1" ht="20.25" customHeight="1">
      <c r="A39" s="14" t="s">
        <v>129</v>
      </c>
      <c r="B39" s="15" t="s">
        <v>132</v>
      </c>
      <c r="C39" s="18">
        <f t="shared" si="1"/>
        <v>7</v>
      </c>
      <c r="D39" s="18">
        <f t="shared" si="2"/>
        <v>7</v>
      </c>
      <c r="E39" s="26">
        <f>8-1</f>
        <v>7</v>
      </c>
      <c r="F39" s="18">
        <f t="shared" si="4"/>
        <v>0</v>
      </c>
      <c r="G39" s="18">
        <f t="shared" si="5"/>
        <v>0</v>
      </c>
      <c r="H39" s="24"/>
      <c r="I39" s="24"/>
      <c r="J39" s="24"/>
      <c r="K39" s="24"/>
      <c r="L39" s="24"/>
      <c r="M39" s="24"/>
      <c r="N39" s="24"/>
      <c r="O39" s="24"/>
      <c r="P39" s="25">
        <f t="shared" si="3"/>
        <v>0</v>
      </c>
      <c r="Q39" s="26"/>
      <c r="R39" s="26"/>
      <c r="S39" s="26"/>
      <c r="T39" s="26"/>
      <c r="U39" s="24"/>
    </row>
    <row r="40" spans="1:21" s="8" customFormat="1" ht="17.25" customHeight="1">
      <c r="A40" s="14" t="s">
        <v>130</v>
      </c>
      <c r="B40" s="15" t="s">
        <v>104</v>
      </c>
      <c r="C40" s="18">
        <f t="shared" si="1"/>
        <v>0</v>
      </c>
      <c r="D40" s="18">
        <f t="shared" si="2"/>
        <v>0</v>
      </c>
      <c r="E40" s="24"/>
      <c r="F40" s="18">
        <f t="shared" si="4"/>
        <v>0</v>
      </c>
      <c r="G40" s="18">
        <f t="shared" si="5"/>
        <v>0</v>
      </c>
      <c r="H40" s="24"/>
      <c r="I40" s="24"/>
      <c r="J40" s="24"/>
      <c r="K40" s="24"/>
      <c r="L40" s="24"/>
      <c r="M40" s="24"/>
      <c r="N40" s="24"/>
      <c r="O40" s="24"/>
      <c r="P40" s="25"/>
      <c r="Q40" s="26"/>
      <c r="R40" s="26"/>
      <c r="S40" s="26"/>
      <c r="T40" s="26"/>
      <c r="U40" s="24">
        <v>299</v>
      </c>
    </row>
    <row r="41" spans="1:21" ht="17.25" customHeight="1">
      <c r="A41" s="12" t="s">
        <v>53</v>
      </c>
      <c r="B41" s="13" t="s">
        <v>32</v>
      </c>
      <c r="C41" s="18">
        <f t="shared" si="1"/>
        <v>29</v>
      </c>
      <c r="D41" s="18">
        <f t="shared" si="2"/>
        <v>29</v>
      </c>
      <c r="E41" s="20">
        <v>21</v>
      </c>
      <c r="F41" s="18">
        <f t="shared" si="4"/>
        <v>6</v>
      </c>
      <c r="G41" s="18">
        <f t="shared" si="5"/>
        <v>6</v>
      </c>
      <c r="H41" s="20"/>
      <c r="I41" s="20"/>
      <c r="J41" s="20"/>
      <c r="K41" s="20"/>
      <c r="L41" s="20"/>
      <c r="M41" s="20"/>
      <c r="N41" s="20">
        <f>3+3</f>
        <v>6</v>
      </c>
      <c r="O41" s="20">
        <f>3+3</f>
        <v>6</v>
      </c>
      <c r="P41" s="19">
        <f t="shared" si="3"/>
        <v>2</v>
      </c>
      <c r="Q41" s="21">
        <f>3-1</f>
        <v>2</v>
      </c>
      <c r="R41" s="21"/>
      <c r="S41" s="21"/>
      <c r="T41" s="21"/>
      <c r="U41" s="22">
        <v>9</v>
      </c>
    </row>
    <row r="42" spans="1:21" ht="17.25" customHeight="1">
      <c r="A42" s="12" t="s">
        <v>54</v>
      </c>
      <c r="B42" s="13" t="s">
        <v>33</v>
      </c>
      <c r="C42" s="18">
        <f t="shared" si="1"/>
        <v>178</v>
      </c>
      <c r="D42" s="18">
        <f t="shared" si="2"/>
        <v>174</v>
      </c>
      <c r="E42" s="20">
        <v>36</v>
      </c>
      <c r="F42" s="18">
        <f t="shared" si="4"/>
        <v>124</v>
      </c>
      <c r="G42" s="18">
        <f t="shared" si="5"/>
        <v>120</v>
      </c>
      <c r="H42" s="20"/>
      <c r="I42" s="20"/>
      <c r="J42" s="20"/>
      <c r="K42" s="20"/>
      <c r="L42" s="20">
        <v>124</v>
      </c>
      <c r="M42" s="20">
        <f>124-4</f>
        <v>120</v>
      </c>
      <c r="N42" s="20"/>
      <c r="O42" s="20"/>
      <c r="P42" s="19">
        <f t="shared" si="3"/>
        <v>18</v>
      </c>
      <c r="Q42" s="21">
        <f>4-2</f>
        <v>2</v>
      </c>
      <c r="R42" s="21">
        <f>17-1</f>
        <v>16</v>
      </c>
      <c r="S42" s="21"/>
      <c r="T42" s="21"/>
      <c r="U42" s="22">
        <v>91</v>
      </c>
    </row>
    <row r="43" spans="1:21" ht="17.25" customHeight="1">
      <c r="A43" s="12" t="s">
        <v>55</v>
      </c>
      <c r="B43" s="13" t="s">
        <v>13</v>
      </c>
      <c r="C43" s="18">
        <f t="shared" si="1"/>
        <v>29</v>
      </c>
      <c r="D43" s="18">
        <f t="shared" si="2"/>
        <v>29</v>
      </c>
      <c r="E43" s="20">
        <f>28-1</f>
        <v>27</v>
      </c>
      <c r="F43" s="18">
        <f t="shared" si="4"/>
        <v>0</v>
      </c>
      <c r="G43" s="18">
        <f t="shared" si="5"/>
        <v>0</v>
      </c>
      <c r="H43" s="20"/>
      <c r="I43" s="20"/>
      <c r="J43" s="20"/>
      <c r="K43" s="20"/>
      <c r="L43" s="20"/>
      <c r="M43" s="20"/>
      <c r="N43" s="20"/>
      <c r="O43" s="20"/>
      <c r="P43" s="19">
        <f t="shared" si="3"/>
        <v>2</v>
      </c>
      <c r="Q43" s="21">
        <f>3-1</f>
        <v>2</v>
      </c>
      <c r="R43" s="21"/>
      <c r="S43" s="21"/>
      <c r="T43" s="21"/>
      <c r="U43" s="22">
        <v>35</v>
      </c>
    </row>
    <row r="44" spans="1:21" ht="17.25" customHeight="1">
      <c r="A44" s="12" t="s">
        <v>56</v>
      </c>
      <c r="B44" s="13" t="s">
        <v>80</v>
      </c>
      <c r="C44" s="18">
        <f>SUM(C45:C48)</f>
        <v>1890</v>
      </c>
      <c r="D44" s="18">
        <f>SUM(D45:D48)</f>
        <v>1842</v>
      </c>
      <c r="E44" s="20">
        <f>SUM(E45:E48)</f>
        <v>54</v>
      </c>
      <c r="F44" s="18">
        <f t="shared" si="4"/>
        <v>1808</v>
      </c>
      <c r="G44" s="18">
        <f aca="true" t="shared" si="11" ref="G44:O44">SUM(G45:G48)</f>
        <v>1760</v>
      </c>
      <c r="H44" s="18">
        <f t="shared" si="11"/>
        <v>0</v>
      </c>
      <c r="I44" s="18">
        <f t="shared" si="11"/>
        <v>0</v>
      </c>
      <c r="J44" s="18">
        <f t="shared" si="11"/>
        <v>1808</v>
      </c>
      <c r="K44" s="18">
        <f t="shared" si="11"/>
        <v>1760</v>
      </c>
      <c r="L44" s="18">
        <f t="shared" si="11"/>
        <v>0</v>
      </c>
      <c r="M44" s="18">
        <f t="shared" si="11"/>
        <v>0</v>
      </c>
      <c r="N44" s="18">
        <f t="shared" si="11"/>
        <v>0</v>
      </c>
      <c r="O44" s="18">
        <f t="shared" si="11"/>
        <v>0</v>
      </c>
      <c r="P44" s="19">
        <f aca="true" t="shared" si="12" ref="P44:U44">SUM(P45:P48)</f>
        <v>28</v>
      </c>
      <c r="Q44" s="21">
        <f t="shared" si="12"/>
        <v>3</v>
      </c>
      <c r="R44" s="21">
        <f t="shared" si="12"/>
        <v>25</v>
      </c>
      <c r="S44" s="21">
        <f t="shared" si="12"/>
        <v>0</v>
      </c>
      <c r="T44" s="21">
        <f t="shared" si="12"/>
        <v>2</v>
      </c>
      <c r="U44" s="21">
        <f t="shared" si="12"/>
        <v>1438</v>
      </c>
    </row>
    <row r="45" spans="1:21" s="8" customFormat="1" ht="17.25" customHeight="1">
      <c r="A45" s="14" t="s">
        <v>116</v>
      </c>
      <c r="B45" s="7" t="s">
        <v>87</v>
      </c>
      <c r="C45" s="18">
        <f t="shared" si="1"/>
        <v>31</v>
      </c>
      <c r="D45" s="18">
        <f t="shared" si="2"/>
        <v>31</v>
      </c>
      <c r="E45" s="24">
        <v>29</v>
      </c>
      <c r="F45" s="18">
        <f t="shared" si="4"/>
        <v>0</v>
      </c>
      <c r="G45" s="18">
        <f t="shared" si="5"/>
        <v>0</v>
      </c>
      <c r="H45" s="24"/>
      <c r="I45" s="24"/>
      <c r="J45" s="24"/>
      <c r="K45" s="24"/>
      <c r="L45" s="24"/>
      <c r="M45" s="24"/>
      <c r="N45" s="24"/>
      <c r="O45" s="24"/>
      <c r="P45" s="25">
        <f t="shared" si="3"/>
        <v>2</v>
      </c>
      <c r="Q45" s="26">
        <f>2-1+1</f>
        <v>2</v>
      </c>
      <c r="R45" s="26"/>
      <c r="S45" s="26"/>
      <c r="T45" s="26">
        <v>1</v>
      </c>
      <c r="U45" s="24"/>
    </row>
    <row r="46" spans="1:21" s="8" customFormat="1" ht="17.25" customHeight="1">
      <c r="A46" s="14" t="s">
        <v>117</v>
      </c>
      <c r="B46" s="7" t="s">
        <v>114</v>
      </c>
      <c r="C46" s="18">
        <f t="shared" si="1"/>
        <v>14</v>
      </c>
      <c r="D46" s="18">
        <f t="shared" si="2"/>
        <v>14</v>
      </c>
      <c r="E46" s="24">
        <v>13</v>
      </c>
      <c r="F46" s="18">
        <f t="shared" si="4"/>
        <v>0</v>
      </c>
      <c r="G46" s="18">
        <f t="shared" si="5"/>
        <v>0</v>
      </c>
      <c r="H46" s="24"/>
      <c r="I46" s="24"/>
      <c r="J46" s="24"/>
      <c r="K46" s="24"/>
      <c r="L46" s="24"/>
      <c r="M46" s="24"/>
      <c r="N46" s="24"/>
      <c r="O46" s="24"/>
      <c r="P46" s="25">
        <f t="shared" si="3"/>
        <v>1</v>
      </c>
      <c r="Q46" s="26">
        <f>2-1</f>
        <v>1</v>
      </c>
      <c r="R46" s="26"/>
      <c r="S46" s="26"/>
      <c r="T46" s="26"/>
      <c r="U46" s="24"/>
    </row>
    <row r="47" spans="1:21" s="8" customFormat="1" ht="17.25" customHeight="1">
      <c r="A47" s="14" t="s">
        <v>118</v>
      </c>
      <c r="B47" s="7" t="s">
        <v>115</v>
      </c>
      <c r="C47" s="18">
        <f t="shared" si="1"/>
        <v>12</v>
      </c>
      <c r="D47" s="18">
        <f t="shared" si="2"/>
        <v>12</v>
      </c>
      <c r="E47" s="24">
        <v>12</v>
      </c>
      <c r="F47" s="18">
        <f t="shared" si="4"/>
        <v>0</v>
      </c>
      <c r="G47" s="18">
        <f t="shared" si="5"/>
        <v>0</v>
      </c>
      <c r="H47" s="24"/>
      <c r="I47" s="24"/>
      <c r="J47" s="24"/>
      <c r="K47" s="24"/>
      <c r="L47" s="24"/>
      <c r="M47" s="24"/>
      <c r="N47" s="24"/>
      <c r="O47" s="24"/>
      <c r="P47" s="25">
        <f t="shared" si="3"/>
        <v>0</v>
      </c>
      <c r="Q47" s="26"/>
      <c r="R47" s="26"/>
      <c r="S47" s="26"/>
      <c r="T47" s="26">
        <v>1</v>
      </c>
      <c r="U47" s="24"/>
    </row>
    <row r="48" spans="1:21" s="8" customFormat="1" ht="17.25" customHeight="1">
      <c r="A48" s="14" t="s">
        <v>119</v>
      </c>
      <c r="B48" s="7" t="s">
        <v>104</v>
      </c>
      <c r="C48" s="18">
        <f t="shared" si="1"/>
        <v>1833</v>
      </c>
      <c r="D48" s="18">
        <f t="shared" si="2"/>
        <v>1785</v>
      </c>
      <c r="E48" s="24">
        <v>0</v>
      </c>
      <c r="F48" s="18">
        <f t="shared" si="4"/>
        <v>1808</v>
      </c>
      <c r="G48" s="18">
        <f t="shared" si="5"/>
        <v>1760</v>
      </c>
      <c r="H48" s="24"/>
      <c r="I48" s="24"/>
      <c r="J48" s="24">
        <f>1877-69</f>
        <v>1808</v>
      </c>
      <c r="K48" s="24">
        <f>1877-69-48</f>
        <v>1760</v>
      </c>
      <c r="L48" s="24"/>
      <c r="M48" s="24"/>
      <c r="N48" s="24"/>
      <c r="O48" s="24"/>
      <c r="P48" s="25">
        <f t="shared" si="3"/>
        <v>25</v>
      </c>
      <c r="Q48" s="26"/>
      <c r="R48" s="26">
        <f>26-1</f>
        <v>25</v>
      </c>
      <c r="S48" s="26"/>
      <c r="T48" s="26"/>
      <c r="U48" s="24">
        <v>1438</v>
      </c>
    </row>
    <row r="49" spans="1:21" ht="17.25" customHeight="1">
      <c r="A49" s="12" t="s">
        <v>57</v>
      </c>
      <c r="B49" s="13" t="s">
        <v>14</v>
      </c>
      <c r="C49" s="18">
        <f t="shared" si="1"/>
        <v>29</v>
      </c>
      <c r="D49" s="18">
        <f t="shared" si="2"/>
        <v>29</v>
      </c>
      <c r="E49" s="20">
        <f>28-1</f>
        <v>27</v>
      </c>
      <c r="F49" s="18">
        <f t="shared" si="4"/>
        <v>0</v>
      </c>
      <c r="G49" s="18">
        <f t="shared" si="5"/>
        <v>0</v>
      </c>
      <c r="H49" s="20"/>
      <c r="I49" s="20"/>
      <c r="J49" s="20"/>
      <c r="K49" s="20"/>
      <c r="L49" s="20"/>
      <c r="M49" s="20"/>
      <c r="N49" s="20"/>
      <c r="O49" s="20"/>
      <c r="P49" s="19">
        <f t="shared" si="3"/>
        <v>2</v>
      </c>
      <c r="Q49" s="21">
        <f>3-1</f>
        <v>2</v>
      </c>
      <c r="R49" s="21"/>
      <c r="S49" s="21"/>
      <c r="T49" s="21"/>
      <c r="U49" s="22"/>
    </row>
    <row r="50" spans="1:21" ht="17.25" customHeight="1">
      <c r="A50" s="12" t="s">
        <v>58</v>
      </c>
      <c r="B50" s="13" t="s">
        <v>34</v>
      </c>
      <c r="C50" s="18">
        <f t="shared" si="1"/>
        <v>85</v>
      </c>
      <c r="D50" s="18">
        <f t="shared" si="2"/>
        <v>85</v>
      </c>
      <c r="E50" s="20">
        <f>43-1-1+2</f>
        <v>43</v>
      </c>
      <c r="F50" s="18">
        <f t="shared" si="4"/>
        <v>28</v>
      </c>
      <c r="G50" s="18">
        <f t="shared" si="5"/>
        <v>28</v>
      </c>
      <c r="H50" s="20"/>
      <c r="I50" s="20"/>
      <c r="J50" s="20"/>
      <c r="K50" s="20"/>
      <c r="L50" s="20"/>
      <c r="M50" s="20"/>
      <c r="N50" s="20">
        <f>24+4</f>
        <v>28</v>
      </c>
      <c r="O50" s="20">
        <f>24+4</f>
        <v>28</v>
      </c>
      <c r="P50" s="19">
        <f t="shared" si="3"/>
        <v>14</v>
      </c>
      <c r="Q50" s="21">
        <f>14-1-1</f>
        <v>12</v>
      </c>
      <c r="R50" s="21">
        <v>2</v>
      </c>
      <c r="S50" s="21"/>
      <c r="T50" s="21"/>
      <c r="U50" s="22">
        <v>36</v>
      </c>
    </row>
    <row r="51" spans="1:21" ht="30">
      <c r="A51" s="12" t="s">
        <v>59</v>
      </c>
      <c r="B51" s="40" t="s">
        <v>138</v>
      </c>
      <c r="C51" s="18">
        <f t="shared" si="1"/>
        <v>42</v>
      </c>
      <c r="D51" s="18">
        <f t="shared" si="2"/>
        <v>42</v>
      </c>
      <c r="E51" s="18">
        <f>SUM(E52:E53)</f>
        <v>34</v>
      </c>
      <c r="F51" s="18">
        <f t="shared" si="4"/>
        <v>0</v>
      </c>
      <c r="G51" s="18">
        <f aca="true" t="shared" si="13" ref="G51:O51">SUM(G52:G53)</f>
        <v>0</v>
      </c>
      <c r="H51" s="18">
        <f t="shared" si="13"/>
        <v>0</v>
      </c>
      <c r="I51" s="18">
        <f t="shared" si="13"/>
        <v>0</v>
      </c>
      <c r="J51" s="18">
        <f t="shared" si="13"/>
        <v>0</v>
      </c>
      <c r="K51" s="18">
        <f t="shared" si="13"/>
        <v>0</v>
      </c>
      <c r="L51" s="18">
        <f t="shared" si="13"/>
        <v>0</v>
      </c>
      <c r="M51" s="18">
        <f t="shared" si="13"/>
        <v>0</v>
      </c>
      <c r="N51" s="18">
        <f t="shared" si="13"/>
        <v>0</v>
      </c>
      <c r="O51" s="18">
        <f t="shared" si="13"/>
        <v>0</v>
      </c>
      <c r="P51" s="18">
        <f>SUM(P52:P53)</f>
        <v>8</v>
      </c>
      <c r="Q51" s="18">
        <f>SUM(Q52:Q53)</f>
        <v>8</v>
      </c>
      <c r="R51" s="18"/>
      <c r="S51" s="18"/>
      <c r="T51" s="18"/>
      <c r="U51" s="22"/>
    </row>
    <row r="52" spans="1:21" s="8" customFormat="1" ht="20.25" customHeight="1">
      <c r="A52" s="14" t="s">
        <v>134</v>
      </c>
      <c r="B52" s="15" t="s">
        <v>135</v>
      </c>
      <c r="C52" s="18">
        <f t="shared" si="1"/>
        <v>9</v>
      </c>
      <c r="D52" s="18">
        <f t="shared" si="2"/>
        <v>9</v>
      </c>
      <c r="E52" s="24">
        <f>6+3</f>
        <v>9</v>
      </c>
      <c r="F52" s="18">
        <f t="shared" si="4"/>
        <v>0</v>
      </c>
      <c r="G52" s="18">
        <f t="shared" si="5"/>
        <v>0</v>
      </c>
      <c r="H52" s="24"/>
      <c r="I52" s="24"/>
      <c r="J52" s="24"/>
      <c r="K52" s="24"/>
      <c r="L52" s="24"/>
      <c r="M52" s="24"/>
      <c r="N52" s="24"/>
      <c r="O52" s="24"/>
      <c r="P52" s="25">
        <f>SUM(Q52:R52)</f>
        <v>0</v>
      </c>
      <c r="Q52" s="26"/>
      <c r="R52" s="26"/>
      <c r="S52" s="26"/>
      <c r="T52" s="26"/>
      <c r="U52" s="27"/>
    </row>
    <row r="53" spans="1:21" s="8" customFormat="1" ht="18" customHeight="1">
      <c r="A53" s="14" t="s">
        <v>136</v>
      </c>
      <c r="B53" s="15" t="s">
        <v>137</v>
      </c>
      <c r="C53" s="18">
        <f t="shared" si="1"/>
        <v>33</v>
      </c>
      <c r="D53" s="18">
        <f t="shared" si="2"/>
        <v>33</v>
      </c>
      <c r="E53" s="24">
        <f>19+5+1</f>
        <v>25</v>
      </c>
      <c r="F53" s="18">
        <f t="shared" si="4"/>
        <v>0</v>
      </c>
      <c r="G53" s="18">
        <f t="shared" si="5"/>
        <v>0</v>
      </c>
      <c r="H53" s="24"/>
      <c r="I53" s="24"/>
      <c r="J53" s="24"/>
      <c r="K53" s="24"/>
      <c r="L53" s="24"/>
      <c r="M53" s="24"/>
      <c r="N53" s="24"/>
      <c r="O53" s="24"/>
      <c r="P53" s="25">
        <f>SUM(Q53:R53)</f>
        <v>8</v>
      </c>
      <c r="Q53" s="26">
        <f>6+2</f>
        <v>8</v>
      </c>
      <c r="R53" s="26"/>
      <c r="S53" s="26"/>
      <c r="T53" s="26"/>
      <c r="U53" s="27"/>
    </row>
    <row r="54" spans="1:21" ht="17.25" customHeight="1">
      <c r="A54" s="12" t="s">
        <v>60</v>
      </c>
      <c r="B54" s="13" t="s">
        <v>3</v>
      </c>
      <c r="C54" s="18">
        <f t="shared" si="1"/>
        <v>25</v>
      </c>
      <c r="D54" s="18">
        <f t="shared" si="2"/>
        <v>25</v>
      </c>
      <c r="E54" s="20">
        <v>23</v>
      </c>
      <c r="F54" s="18">
        <f t="shared" si="4"/>
        <v>0</v>
      </c>
      <c r="G54" s="18">
        <f t="shared" si="5"/>
        <v>0</v>
      </c>
      <c r="H54" s="20"/>
      <c r="I54" s="20"/>
      <c r="J54" s="20"/>
      <c r="K54" s="20"/>
      <c r="L54" s="20"/>
      <c r="M54" s="20"/>
      <c r="N54" s="20"/>
      <c r="O54" s="20"/>
      <c r="P54" s="19">
        <f t="shared" si="3"/>
        <v>2</v>
      </c>
      <c r="Q54" s="21">
        <f>3-1</f>
        <v>2</v>
      </c>
      <c r="R54" s="21"/>
      <c r="S54" s="21"/>
      <c r="T54" s="21"/>
      <c r="U54" s="22"/>
    </row>
    <row r="55" spans="1:21" ht="17.25" customHeight="1">
      <c r="A55" s="12" t="s">
        <v>61</v>
      </c>
      <c r="B55" s="13" t="s">
        <v>35</v>
      </c>
      <c r="C55" s="18">
        <f t="shared" si="1"/>
        <v>28</v>
      </c>
      <c r="D55" s="18">
        <f t="shared" si="2"/>
        <v>28</v>
      </c>
      <c r="E55" s="20">
        <v>25</v>
      </c>
      <c r="F55" s="18">
        <f t="shared" si="4"/>
        <v>0</v>
      </c>
      <c r="G55" s="18">
        <f t="shared" si="5"/>
        <v>0</v>
      </c>
      <c r="H55" s="20"/>
      <c r="I55" s="20"/>
      <c r="J55" s="20"/>
      <c r="K55" s="20"/>
      <c r="L55" s="20"/>
      <c r="M55" s="20"/>
      <c r="N55" s="20"/>
      <c r="O55" s="20"/>
      <c r="P55" s="19">
        <f t="shared" si="3"/>
        <v>3</v>
      </c>
      <c r="Q55" s="21">
        <f>5-1-1</f>
        <v>3</v>
      </c>
      <c r="R55" s="21"/>
      <c r="S55" s="21"/>
      <c r="T55" s="21"/>
      <c r="U55" s="22">
        <v>66</v>
      </c>
    </row>
    <row r="56" spans="1:21" ht="21" customHeight="1">
      <c r="A56" s="12" t="s">
        <v>62</v>
      </c>
      <c r="B56" s="13" t="s">
        <v>139</v>
      </c>
      <c r="C56" s="18">
        <f t="shared" si="1"/>
        <v>3</v>
      </c>
      <c r="D56" s="18">
        <f t="shared" si="2"/>
        <v>3</v>
      </c>
      <c r="E56" s="20">
        <v>3</v>
      </c>
      <c r="F56" s="18">
        <f t="shared" si="4"/>
        <v>0</v>
      </c>
      <c r="G56" s="18">
        <f t="shared" si="5"/>
        <v>0</v>
      </c>
      <c r="H56" s="20"/>
      <c r="I56" s="20"/>
      <c r="J56" s="20"/>
      <c r="K56" s="20"/>
      <c r="L56" s="20"/>
      <c r="M56" s="20"/>
      <c r="N56" s="20"/>
      <c r="O56" s="20"/>
      <c r="P56" s="19">
        <f t="shared" si="3"/>
        <v>0</v>
      </c>
      <c r="Q56" s="21"/>
      <c r="R56" s="21"/>
      <c r="S56" s="21"/>
      <c r="T56" s="21">
        <v>1</v>
      </c>
      <c r="U56" s="22"/>
    </row>
    <row r="57" spans="1:21" ht="17.25" customHeight="1">
      <c r="A57" s="12" t="s">
        <v>63</v>
      </c>
      <c r="B57" s="13" t="s">
        <v>40</v>
      </c>
      <c r="C57" s="18">
        <f t="shared" si="1"/>
        <v>120</v>
      </c>
      <c r="D57" s="18">
        <f t="shared" si="2"/>
        <v>119</v>
      </c>
      <c r="E57" s="20"/>
      <c r="F57" s="18">
        <f t="shared" si="4"/>
        <v>116</v>
      </c>
      <c r="G57" s="18">
        <f t="shared" si="5"/>
        <v>115</v>
      </c>
      <c r="H57" s="20">
        <v>116</v>
      </c>
      <c r="I57" s="20">
        <f>116-1</f>
        <v>115</v>
      </c>
      <c r="J57" s="20"/>
      <c r="K57" s="20"/>
      <c r="L57" s="20"/>
      <c r="M57" s="20"/>
      <c r="N57" s="20"/>
      <c r="O57" s="20"/>
      <c r="P57" s="19">
        <f t="shared" si="3"/>
        <v>4</v>
      </c>
      <c r="Q57" s="21"/>
      <c r="R57" s="21">
        <v>4</v>
      </c>
      <c r="S57" s="21"/>
      <c r="T57" s="21"/>
      <c r="U57" s="22">
        <v>5</v>
      </c>
    </row>
    <row r="58" spans="1:21" ht="17.25" customHeight="1">
      <c r="A58" s="12" t="s">
        <v>64</v>
      </c>
      <c r="B58" s="13" t="s">
        <v>39</v>
      </c>
      <c r="C58" s="18">
        <f t="shared" si="1"/>
        <v>43</v>
      </c>
      <c r="D58" s="18">
        <f t="shared" si="2"/>
        <v>42</v>
      </c>
      <c r="E58" s="20"/>
      <c r="F58" s="18">
        <f t="shared" si="4"/>
        <v>42</v>
      </c>
      <c r="G58" s="18">
        <f t="shared" si="5"/>
        <v>41</v>
      </c>
      <c r="H58" s="20">
        <v>42</v>
      </c>
      <c r="I58" s="20">
        <f>42-1</f>
        <v>41</v>
      </c>
      <c r="J58" s="20"/>
      <c r="K58" s="20"/>
      <c r="L58" s="20"/>
      <c r="M58" s="20"/>
      <c r="N58" s="20"/>
      <c r="O58" s="20"/>
      <c r="P58" s="19">
        <f t="shared" si="3"/>
        <v>1</v>
      </c>
      <c r="Q58" s="21"/>
      <c r="R58" s="21">
        <v>1</v>
      </c>
      <c r="S58" s="21"/>
      <c r="T58" s="21"/>
      <c r="U58" s="22">
        <v>14</v>
      </c>
    </row>
    <row r="59" spans="1:21" ht="17.25" customHeight="1">
      <c r="A59" s="12" t="s">
        <v>65</v>
      </c>
      <c r="B59" s="13" t="s">
        <v>133</v>
      </c>
      <c r="C59" s="18">
        <f t="shared" si="1"/>
        <v>67</v>
      </c>
      <c r="D59" s="18">
        <f t="shared" si="2"/>
        <v>65</v>
      </c>
      <c r="E59" s="20"/>
      <c r="F59" s="18">
        <f t="shared" si="4"/>
        <v>65</v>
      </c>
      <c r="G59" s="18">
        <f t="shared" si="5"/>
        <v>63</v>
      </c>
      <c r="H59" s="20">
        <v>65</v>
      </c>
      <c r="I59" s="20">
        <f>65-2</f>
        <v>63</v>
      </c>
      <c r="J59" s="20"/>
      <c r="K59" s="20"/>
      <c r="L59" s="20"/>
      <c r="M59" s="20"/>
      <c r="N59" s="20"/>
      <c r="O59" s="20"/>
      <c r="P59" s="19">
        <f t="shared" si="3"/>
        <v>2</v>
      </c>
      <c r="Q59" s="21"/>
      <c r="R59" s="21">
        <f>2</f>
        <v>2</v>
      </c>
      <c r="S59" s="21"/>
      <c r="T59" s="21"/>
      <c r="U59" s="22"/>
    </row>
    <row r="60" spans="1:21" ht="17.25" customHeight="1">
      <c r="A60" s="12" t="s">
        <v>69</v>
      </c>
      <c r="B60" s="13" t="s">
        <v>2</v>
      </c>
      <c r="C60" s="18">
        <f t="shared" si="1"/>
        <v>52</v>
      </c>
      <c r="D60" s="18">
        <f t="shared" si="2"/>
        <v>52</v>
      </c>
      <c r="E60" s="20"/>
      <c r="F60" s="18">
        <f t="shared" si="4"/>
        <v>51</v>
      </c>
      <c r="G60" s="18">
        <f t="shared" si="5"/>
        <v>51</v>
      </c>
      <c r="H60" s="20"/>
      <c r="I60" s="20"/>
      <c r="J60" s="20"/>
      <c r="K60" s="20"/>
      <c r="L60" s="20">
        <v>51</v>
      </c>
      <c r="M60" s="20">
        <v>51</v>
      </c>
      <c r="N60" s="20"/>
      <c r="O60" s="20"/>
      <c r="P60" s="19">
        <f t="shared" si="3"/>
        <v>1</v>
      </c>
      <c r="Q60" s="21"/>
      <c r="R60" s="21">
        <v>1</v>
      </c>
      <c r="S60" s="21"/>
      <c r="T60" s="21"/>
      <c r="U60" s="22">
        <v>45</v>
      </c>
    </row>
    <row r="61" spans="1:21" ht="17.25" customHeight="1">
      <c r="A61" s="12" t="s">
        <v>70</v>
      </c>
      <c r="B61" s="13" t="s">
        <v>82</v>
      </c>
      <c r="C61" s="18">
        <f t="shared" si="1"/>
        <v>10</v>
      </c>
      <c r="D61" s="18">
        <f t="shared" si="2"/>
        <v>9</v>
      </c>
      <c r="E61" s="20"/>
      <c r="F61" s="18">
        <f t="shared" si="4"/>
        <v>9</v>
      </c>
      <c r="G61" s="18">
        <f t="shared" si="5"/>
        <v>8</v>
      </c>
      <c r="H61" s="20"/>
      <c r="I61" s="20"/>
      <c r="J61" s="20"/>
      <c r="K61" s="20"/>
      <c r="L61" s="20">
        <v>9</v>
      </c>
      <c r="M61" s="20">
        <f>9-1</f>
        <v>8</v>
      </c>
      <c r="N61" s="20"/>
      <c r="O61" s="20"/>
      <c r="P61" s="19">
        <f t="shared" si="3"/>
        <v>1</v>
      </c>
      <c r="Q61" s="21"/>
      <c r="R61" s="21">
        <v>1</v>
      </c>
      <c r="S61" s="21"/>
      <c r="T61" s="21"/>
      <c r="U61" s="22"/>
    </row>
    <row r="62" spans="1:21" ht="17.25" customHeight="1">
      <c r="A62" s="12" t="s">
        <v>71</v>
      </c>
      <c r="B62" s="13" t="s">
        <v>4</v>
      </c>
      <c r="C62" s="18">
        <f t="shared" si="1"/>
        <v>14</v>
      </c>
      <c r="D62" s="18">
        <f t="shared" si="2"/>
        <v>14</v>
      </c>
      <c r="E62" s="20"/>
      <c r="F62" s="18">
        <f t="shared" si="4"/>
        <v>0</v>
      </c>
      <c r="G62" s="18">
        <f t="shared" si="5"/>
        <v>0</v>
      </c>
      <c r="H62" s="20"/>
      <c r="I62" s="20"/>
      <c r="J62" s="20"/>
      <c r="K62" s="20"/>
      <c r="L62" s="20"/>
      <c r="M62" s="20"/>
      <c r="N62" s="20"/>
      <c r="O62" s="20"/>
      <c r="P62" s="19">
        <f t="shared" si="3"/>
        <v>0</v>
      </c>
      <c r="Q62" s="21"/>
      <c r="R62" s="21"/>
      <c r="S62" s="21">
        <v>14</v>
      </c>
      <c r="T62" s="21"/>
      <c r="U62" s="22"/>
    </row>
    <row r="63" spans="1:21" ht="17.25" customHeight="1">
      <c r="A63" s="12" t="s">
        <v>66</v>
      </c>
      <c r="B63" s="13" t="s">
        <v>5</v>
      </c>
      <c r="C63" s="18">
        <f t="shared" si="1"/>
        <v>3</v>
      </c>
      <c r="D63" s="18">
        <f t="shared" si="2"/>
        <v>3</v>
      </c>
      <c r="E63" s="20"/>
      <c r="F63" s="18">
        <f t="shared" si="4"/>
        <v>0</v>
      </c>
      <c r="G63" s="18">
        <f t="shared" si="5"/>
        <v>0</v>
      </c>
      <c r="H63" s="20"/>
      <c r="I63" s="20"/>
      <c r="J63" s="20"/>
      <c r="K63" s="20"/>
      <c r="L63" s="20"/>
      <c r="M63" s="20"/>
      <c r="N63" s="20"/>
      <c r="O63" s="20"/>
      <c r="P63" s="19">
        <f t="shared" si="3"/>
        <v>0</v>
      </c>
      <c r="Q63" s="21"/>
      <c r="R63" s="21"/>
      <c r="S63" s="21">
        <v>3</v>
      </c>
      <c r="T63" s="21"/>
      <c r="U63" s="22"/>
    </row>
    <row r="64" spans="1:21" ht="17.25" customHeight="1">
      <c r="A64" s="12" t="s">
        <v>72</v>
      </c>
      <c r="B64" s="13" t="s">
        <v>6</v>
      </c>
      <c r="C64" s="18">
        <f t="shared" si="1"/>
        <v>3</v>
      </c>
      <c r="D64" s="18">
        <f t="shared" si="2"/>
        <v>3</v>
      </c>
      <c r="E64" s="20"/>
      <c r="F64" s="18">
        <f t="shared" si="4"/>
        <v>0</v>
      </c>
      <c r="G64" s="18">
        <f t="shared" si="5"/>
        <v>0</v>
      </c>
      <c r="H64" s="20"/>
      <c r="I64" s="20"/>
      <c r="J64" s="20"/>
      <c r="K64" s="20"/>
      <c r="L64" s="20"/>
      <c r="M64" s="20"/>
      <c r="N64" s="20"/>
      <c r="O64" s="20"/>
      <c r="P64" s="19">
        <f t="shared" si="3"/>
        <v>0</v>
      </c>
      <c r="Q64" s="21"/>
      <c r="R64" s="21"/>
      <c r="S64" s="21">
        <v>3</v>
      </c>
      <c r="T64" s="21"/>
      <c r="U64" s="22"/>
    </row>
    <row r="65" spans="1:21" ht="17.25" customHeight="1">
      <c r="A65" s="12" t="s">
        <v>73</v>
      </c>
      <c r="B65" s="13" t="s">
        <v>7</v>
      </c>
      <c r="C65" s="18">
        <f t="shared" si="1"/>
        <v>6</v>
      </c>
      <c r="D65" s="18">
        <f t="shared" si="2"/>
        <v>6</v>
      </c>
      <c r="E65" s="20"/>
      <c r="F65" s="18">
        <f t="shared" si="4"/>
        <v>0</v>
      </c>
      <c r="G65" s="18">
        <f t="shared" si="5"/>
        <v>0</v>
      </c>
      <c r="H65" s="20"/>
      <c r="I65" s="20"/>
      <c r="J65" s="20"/>
      <c r="K65" s="20"/>
      <c r="L65" s="20"/>
      <c r="M65" s="20"/>
      <c r="N65" s="20"/>
      <c r="O65" s="20"/>
      <c r="P65" s="19">
        <f t="shared" si="3"/>
        <v>0</v>
      </c>
      <c r="Q65" s="21"/>
      <c r="R65" s="21"/>
      <c r="S65" s="21">
        <f>7-1</f>
        <v>6</v>
      </c>
      <c r="T65" s="21"/>
      <c r="U65" s="22"/>
    </row>
    <row r="66" spans="1:21" ht="17.25" customHeight="1">
      <c r="A66" s="12" t="s">
        <v>67</v>
      </c>
      <c r="B66" s="13" t="s">
        <v>8</v>
      </c>
      <c r="C66" s="18">
        <f t="shared" si="1"/>
        <v>5</v>
      </c>
      <c r="D66" s="18">
        <f t="shared" si="2"/>
        <v>5</v>
      </c>
      <c r="E66" s="20"/>
      <c r="F66" s="18">
        <f t="shared" si="4"/>
        <v>0</v>
      </c>
      <c r="G66" s="18">
        <f t="shared" si="5"/>
        <v>0</v>
      </c>
      <c r="H66" s="20"/>
      <c r="I66" s="20"/>
      <c r="J66" s="20"/>
      <c r="K66" s="20"/>
      <c r="L66" s="20"/>
      <c r="M66" s="20"/>
      <c r="N66" s="20"/>
      <c r="O66" s="20"/>
      <c r="P66" s="19">
        <f t="shared" si="3"/>
        <v>0</v>
      </c>
      <c r="Q66" s="21"/>
      <c r="R66" s="21"/>
      <c r="S66" s="21">
        <f>6-1</f>
        <v>5</v>
      </c>
      <c r="T66" s="21"/>
      <c r="U66" s="22"/>
    </row>
    <row r="67" spans="1:21" ht="17.25" customHeight="1">
      <c r="A67" s="12" t="s">
        <v>68</v>
      </c>
      <c r="B67" s="13" t="s">
        <v>9</v>
      </c>
      <c r="C67" s="18">
        <f t="shared" si="1"/>
        <v>3</v>
      </c>
      <c r="D67" s="18">
        <f t="shared" si="2"/>
        <v>3</v>
      </c>
      <c r="E67" s="20"/>
      <c r="F67" s="18">
        <f t="shared" si="4"/>
        <v>0</v>
      </c>
      <c r="G67" s="18">
        <f t="shared" si="5"/>
        <v>0</v>
      </c>
      <c r="H67" s="20"/>
      <c r="I67" s="20"/>
      <c r="J67" s="20"/>
      <c r="K67" s="20"/>
      <c r="L67" s="20"/>
      <c r="M67" s="20"/>
      <c r="N67" s="20"/>
      <c r="O67" s="20"/>
      <c r="P67" s="19">
        <f t="shared" si="3"/>
        <v>0</v>
      </c>
      <c r="Q67" s="21"/>
      <c r="R67" s="21"/>
      <c r="S67" s="21">
        <v>3</v>
      </c>
      <c r="T67" s="21"/>
      <c r="U67" s="22"/>
    </row>
    <row r="68" spans="1:21" ht="17.25" customHeight="1">
      <c r="A68" s="12" t="s">
        <v>74</v>
      </c>
      <c r="B68" s="13" t="s">
        <v>1</v>
      </c>
      <c r="C68" s="18">
        <f t="shared" si="1"/>
        <v>18</v>
      </c>
      <c r="D68" s="18">
        <f t="shared" si="2"/>
        <v>18</v>
      </c>
      <c r="E68" s="20"/>
      <c r="F68" s="18">
        <f t="shared" si="4"/>
        <v>0</v>
      </c>
      <c r="G68" s="18">
        <f t="shared" si="5"/>
        <v>0</v>
      </c>
      <c r="H68" s="20"/>
      <c r="I68" s="20"/>
      <c r="J68" s="20"/>
      <c r="K68" s="20"/>
      <c r="L68" s="20"/>
      <c r="M68" s="20"/>
      <c r="N68" s="20"/>
      <c r="O68" s="20"/>
      <c r="P68" s="19">
        <f t="shared" si="3"/>
        <v>0</v>
      </c>
      <c r="Q68" s="21"/>
      <c r="R68" s="21"/>
      <c r="S68" s="21">
        <v>18</v>
      </c>
      <c r="T68" s="21"/>
      <c r="U68" s="22"/>
    </row>
    <row r="69" spans="1:21" s="4" customFormat="1" ht="28.5">
      <c r="A69" s="11" t="s">
        <v>26</v>
      </c>
      <c r="B69" s="11" t="s">
        <v>37</v>
      </c>
      <c r="C69" s="18">
        <f aca="true" t="shared" si="14" ref="C69:U69">SUM(C70:C79)</f>
        <v>12333</v>
      </c>
      <c r="D69" s="18">
        <f t="shared" si="14"/>
        <v>12176</v>
      </c>
      <c r="E69" s="18">
        <f t="shared" si="14"/>
        <v>815</v>
      </c>
      <c r="F69" s="18">
        <f>SUM(F70:F79)</f>
        <v>11460</v>
      </c>
      <c r="G69" s="18">
        <f t="shared" si="14"/>
        <v>11303</v>
      </c>
      <c r="H69" s="18">
        <f t="shared" si="14"/>
        <v>11249</v>
      </c>
      <c r="I69" s="18">
        <f t="shared" si="14"/>
        <v>11097</v>
      </c>
      <c r="J69" s="18">
        <f t="shared" si="14"/>
        <v>1</v>
      </c>
      <c r="K69" s="18">
        <f t="shared" si="14"/>
        <v>1</v>
      </c>
      <c r="L69" s="18">
        <f t="shared" si="14"/>
        <v>146</v>
      </c>
      <c r="M69" s="18">
        <f t="shared" si="14"/>
        <v>141</v>
      </c>
      <c r="N69" s="18">
        <f t="shared" si="14"/>
        <v>64</v>
      </c>
      <c r="O69" s="18">
        <f t="shared" si="14"/>
        <v>64</v>
      </c>
      <c r="P69" s="18">
        <f t="shared" si="14"/>
        <v>41</v>
      </c>
      <c r="Q69" s="18">
        <f t="shared" si="14"/>
        <v>27</v>
      </c>
      <c r="R69" s="18">
        <f t="shared" si="14"/>
        <v>14</v>
      </c>
      <c r="S69" s="18">
        <f t="shared" si="14"/>
        <v>17</v>
      </c>
      <c r="T69" s="18">
        <f t="shared" si="14"/>
        <v>30</v>
      </c>
      <c r="U69" s="18">
        <f t="shared" si="14"/>
        <v>195</v>
      </c>
    </row>
    <row r="70" spans="1:21" ht="17.25" customHeight="1">
      <c r="A70" s="12" t="s">
        <v>41</v>
      </c>
      <c r="B70" s="13" t="s">
        <v>15</v>
      </c>
      <c r="C70" s="18">
        <f t="shared" si="1"/>
        <v>1287</v>
      </c>
      <c r="D70" s="18">
        <f t="shared" si="2"/>
        <v>1271</v>
      </c>
      <c r="E70" s="20">
        <f>107-2</f>
        <v>105</v>
      </c>
      <c r="F70" s="18">
        <f>H70+J70+L70+N70</f>
        <v>1176</v>
      </c>
      <c r="G70" s="18">
        <f>I70+K70+M70+O70</f>
        <v>1160</v>
      </c>
      <c r="H70" s="37">
        <f>1122+30</f>
        <v>1152</v>
      </c>
      <c r="I70" s="37">
        <f>1122+30-15-1</f>
        <v>1136</v>
      </c>
      <c r="J70" s="38"/>
      <c r="K70" s="38"/>
      <c r="L70" s="38">
        <v>18</v>
      </c>
      <c r="M70" s="38">
        <v>18</v>
      </c>
      <c r="N70" s="38">
        <v>6</v>
      </c>
      <c r="O70" s="38">
        <v>6</v>
      </c>
      <c r="P70" s="39">
        <f t="shared" si="3"/>
        <v>4</v>
      </c>
      <c r="Q70" s="21">
        <f>8-1-4</f>
        <v>3</v>
      </c>
      <c r="R70" s="21">
        <f>1</f>
        <v>1</v>
      </c>
      <c r="S70" s="21">
        <v>2</v>
      </c>
      <c r="T70" s="21"/>
      <c r="U70" s="22">
        <v>45</v>
      </c>
    </row>
    <row r="71" spans="1:21" ht="17.25" customHeight="1">
      <c r="A71" s="12" t="s">
        <v>42</v>
      </c>
      <c r="B71" s="13" t="s">
        <v>36</v>
      </c>
      <c r="C71" s="18">
        <f t="shared" si="1"/>
        <v>466</v>
      </c>
      <c r="D71" s="18">
        <f t="shared" si="2"/>
        <v>464</v>
      </c>
      <c r="E71" s="20">
        <f>74-2</f>
        <v>72</v>
      </c>
      <c r="F71" s="18">
        <f aca="true" t="shared" si="15" ref="F71:F80">H71+J71+L71+N71</f>
        <v>387</v>
      </c>
      <c r="G71" s="18">
        <f t="shared" si="5"/>
        <v>385</v>
      </c>
      <c r="H71" s="38">
        <f>361+7</f>
        <v>368</v>
      </c>
      <c r="I71" s="38">
        <f>361+7-1</f>
        <v>367</v>
      </c>
      <c r="J71" s="38"/>
      <c r="K71" s="38"/>
      <c r="L71" s="38">
        <v>13</v>
      </c>
      <c r="M71" s="38">
        <f>13-1</f>
        <v>12</v>
      </c>
      <c r="N71" s="38">
        <v>6</v>
      </c>
      <c r="O71" s="38">
        <v>6</v>
      </c>
      <c r="P71" s="39">
        <f t="shared" si="3"/>
        <v>6</v>
      </c>
      <c r="Q71" s="21">
        <v>3</v>
      </c>
      <c r="R71" s="21">
        <f>4-1</f>
        <v>3</v>
      </c>
      <c r="S71" s="21">
        <v>1</v>
      </c>
      <c r="T71" s="21"/>
      <c r="U71" s="22">
        <v>11</v>
      </c>
    </row>
    <row r="72" spans="1:21" ht="17.25" customHeight="1">
      <c r="A72" s="12" t="s">
        <v>43</v>
      </c>
      <c r="B72" s="13" t="s">
        <v>16</v>
      </c>
      <c r="C72" s="18">
        <f t="shared" si="1"/>
        <v>1558</v>
      </c>
      <c r="D72" s="18">
        <f t="shared" si="2"/>
        <v>1549</v>
      </c>
      <c r="E72" s="20">
        <f>91-1-1</f>
        <v>89</v>
      </c>
      <c r="F72" s="18">
        <f t="shared" si="15"/>
        <v>1462</v>
      </c>
      <c r="G72" s="18">
        <f t="shared" si="5"/>
        <v>1453</v>
      </c>
      <c r="H72" s="38">
        <f>1419+23</f>
        <v>1442</v>
      </c>
      <c r="I72" s="38">
        <f>1419+23-9</f>
        <v>1433</v>
      </c>
      <c r="J72" s="38"/>
      <c r="K72" s="38"/>
      <c r="L72" s="38">
        <v>13</v>
      </c>
      <c r="M72" s="38">
        <v>13</v>
      </c>
      <c r="N72" s="38">
        <v>7</v>
      </c>
      <c r="O72" s="38">
        <v>7</v>
      </c>
      <c r="P72" s="39">
        <f t="shared" si="3"/>
        <v>5</v>
      </c>
      <c r="Q72" s="21">
        <f>4-1-1</f>
        <v>2</v>
      </c>
      <c r="R72" s="21">
        <f>2+1</f>
        <v>3</v>
      </c>
      <c r="S72" s="21">
        <v>2</v>
      </c>
      <c r="T72" s="21">
        <f>7+1</f>
        <v>8</v>
      </c>
      <c r="U72" s="22">
        <v>20</v>
      </c>
    </row>
    <row r="73" spans="1:21" ht="17.25" customHeight="1">
      <c r="A73" s="12" t="s">
        <v>44</v>
      </c>
      <c r="B73" s="13" t="s">
        <v>17</v>
      </c>
      <c r="C73" s="18">
        <f aca="true" t="shared" si="16" ref="C73:C80">E73+F73+P73+S73</f>
        <v>1445</v>
      </c>
      <c r="D73" s="18">
        <f aca="true" t="shared" si="17" ref="D73:D80">E73+G73+P73+S73</f>
        <v>1425</v>
      </c>
      <c r="E73" s="20">
        <f>91-2</f>
        <v>89</v>
      </c>
      <c r="F73" s="18">
        <f t="shared" si="15"/>
        <v>1351</v>
      </c>
      <c r="G73" s="18">
        <f t="shared" si="5"/>
        <v>1331</v>
      </c>
      <c r="H73" s="38">
        <f>1303+29</f>
        <v>1332</v>
      </c>
      <c r="I73" s="38">
        <f>1303+29-19</f>
        <v>1313</v>
      </c>
      <c r="J73" s="38"/>
      <c r="K73" s="38"/>
      <c r="L73" s="38">
        <v>13</v>
      </c>
      <c r="M73" s="38">
        <f>13-1</f>
        <v>12</v>
      </c>
      <c r="N73" s="38">
        <v>6</v>
      </c>
      <c r="O73" s="38">
        <v>6</v>
      </c>
      <c r="P73" s="39">
        <f t="shared" si="3"/>
        <v>3</v>
      </c>
      <c r="Q73" s="21">
        <v>2</v>
      </c>
      <c r="R73" s="21">
        <v>1</v>
      </c>
      <c r="S73" s="21">
        <v>2</v>
      </c>
      <c r="T73" s="21">
        <v>5</v>
      </c>
      <c r="U73" s="22">
        <v>13</v>
      </c>
    </row>
    <row r="74" spans="1:21" ht="17.25" customHeight="1">
      <c r="A74" s="12" t="s">
        <v>45</v>
      </c>
      <c r="B74" s="13" t="s">
        <v>18</v>
      </c>
      <c r="C74" s="18">
        <f t="shared" si="16"/>
        <v>1533</v>
      </c>
      <c r="D74" s="18">
        <f t="shared" si="17"/>
        <v>1497</v>
      </c>
      <c r="E74" s="20">
        <f>93-1</f>
        <v>92</v>
      </c>
      <c r="F74" s="18">
        <f t="shared" si="15"/>
        <v>1435</v>
      </c>
      <c r="G74" s="18">
        <f aca="true" t="shared" si="18" ref="G74:G79">I74+K74+M74+O74</f>
        <v>1399</v>
      </c>
      <c r="H74" s="37">
        <f>1409+5</f>
        <v>1414</v>
      </c>
      <c r="I74" s="37">
        <f>1409+5-35-1</f>
        <v>1378</v>
      </c>
      <c r="J74" s="38"/>
      <c r="K74" s="38"/>
      <c r="L74" s="38">
        <v>15</v>
      </c>
      <c r="M74" s="38">
        <v>15</v>
      </c>
      <c r="N74" s="38">
        <v>6</v>
      </c>
      <c r="O74" s="38">
        <v>6</v>
      </c>
      <c r="P74" s="39">
        <f t="shared" si="3"/>
        <v>4</v>
      </c>
      <c r="Q74" s="21">
        <f>4-1</f>
        <v>3</v>
      </c>
      <c r="R74" s="21">
        <v>1</v>
      </c>
      <c r="S74" s="21">
        <v>2</v>
      </c>
      <c r="T74" s="21"/>
      <c r="U74" s="22">
        <v>21</v>
      </c>
    </row>
    <row r="75" spans="1:21" ht="17.25" customHeight="1">
      <c r="A75" s="12" t="s">
        <v>46</v>
      </c>
      <c r="B75" s="13" t="s">
        <v>19</v>
      </c>
      <c r="C75" s="18">
        <f t="shared" si="16"/>
        <v>1460</v>
      </c>
      <c r="D75" s="18">
        <f t="shared" si="17"/>
        <v>1427</v>
      </c>
      <c r="E75" s="20">
        <f>93-2</f>
        <v>91</v>
      </c>
      <c r="F75" s="18">
        <f t="shared" si="15"/>
        <v>1363</v>
      </c>
      <c r="G75" s="18">
        <f t="shared" si="18"/>
        <v>1330</v>
      </c>
      <c r="H75" s="38">
        <f>1328+15</f>
        <v>1343</v>
      </c>
      <c r="I75" s="38">
        <f>1328+15-32</f>
        <v>1311</v>
      </c>
      <c r="J75" s="38"/>
      <c r="K75" s="38"/>
      <c r="L75" s="38">
        <v>14</v>
      </c>
      <c r="M75" s="38">
        <f>14-1</f>
        <v>13</v>
      </c>
      <c r="N75" s="38">
        <v>6</v>
      </c>
      <c r="O75" s="38">
        <v>6</v>
      </c>
      <c r="P75" s="39">
        <f t="shared" si="3"/>
        <v>4</v>
      </c>
      <c r="Q75" s="21">
        <f>4-1</f>
        <v>3</v>
      </c>
      <c r="R75" s="21">
        <v>1</v>
      </c>
      <c r="S75" s="21">
        <v>2</v>
      </c>
      <c r="T75" s="21"/>
      <c r="U75" s="22">
        <v>11</v>
      </c>
    </row>
    <row r="76" spans="1:21" ht="17.25" customHeight="1">
      <c r="A76" s="12" t="s">
        <v>47</v>
      </c>
      <c r="B76" s="13" t="s">
        <v>20</v>
      </c>
      <c r="C76" s="18">
        <f t="shared" si="16"/>
        <v>927</v>
      </c>
      <c r="D76" s="18">
        <f t="shared" si="17"/>
        <v>908</v>
      </c>
      <c r="E76" s="20">
        <f>80-2</f>
        <v>78</v>
      </c>
      <c r="F76" s="18">
        <f t="shared" si="15"/>
        <v>844</v>
      </c>
      <c r="G76" s="18">
        <f t="shared" si="18"/>
        <v>825</v>
      </c>
      <c r="H76" s="38">
        <f>808+16</f>
        <v>824</v>
      </c>
      <c r="I76" s="38">
        <f>808+16-18</f>
        <v>806</v>
      </c>
      <c r="J76" s="38"/>
      <c r="K76" s="38"/>
      <c r="L76" s="38">
        <f>13+1</f>
        <v>14</v>
      </c>
      <c r="M76" s="38">
        <f>13-1+1</f>
        <v>13</v>
      </c>
      <c r="N76" s="38">
        <v>6</v>
      </c>
      <c r="O76" s="38">
        <v>6</v>
      </c>
      <c r="P76" s="39">
        <f t="shared" si="3"/>
        <v>3</v>
      </c>
      <c r="Q76" s="21">
        <f>3-1</f>
        <v>2</v>
      </c>
      <c r="R76" s="21">
        <v>1</v>
      </c>
      <c r="S76" s="21">
        <v>2</v>
      </c>
      <c r="T76" s="21"/>
      <c r="U76" s="22">
        <v>11</v>
      </c>
    </row>
    <row r="77" spans="1:21" ht="17.25" customHeight="1">
      <c r="A77" s="12" t="s">
        <v>48</v>
      </c>
      <c r="B77" s="13" t="s">
        <v>21</v>
      </c>
      <c r="C77" s="18">
        <f t="shared" si="16"/>
        <v>1388</v>
      </c>
      <c r="D77" s="18">
        <f t="shared" si="17"/>
        <v>1387</v>
      </c>
      <c r="E77" s="20">
        <f>93-2-1-1</f>
        <v>89</v>
      </c>
      <c r="F77" s="18">
        <f t="shared" si="15"/>
        <v>1293</v>
      </c>
      <c r="G77" s="18">
        <f t="shared" si="18"/>
        <v>1292</v>
      </c>
      <c r="H77" s="38">
        <f>1218+45+2</f>
        <v>1265</v>
      </c>
      <c r="I77" s="38">
        <f>1218+45+2-1</f>
        <v>1264</v>
      </c>
      <c r="J77" s="38"/>
      <c r="K77" s="38"/>
      <c r="L77" s="38">
        <v>22</v>
      </c>
      <c r="M77" s="38">
        <v>22</v>
      </c>
      <c r="N77" s="38">
        <v>6</v>
      </c>
      <c r="O77" s="38">
        <v>6</v>
      </c>
      <c r="P77" s="39">
        <f>SUM(Q77:R77)</f>
        <v>4</v>
      </c>
      <c r="Q77" s="21">
        <f>4-1</f>
        <v>3</v>
      </c>
      <c r="R77" s="21">
        <f>1</f>
        <v>1</v>
      </c>
      <c r="S77" s="21">
        <v>2</v>
      </c>
      <c r="T77" s="21">
        <f>9+1</f>
        <v>10</v>
      </c>
      <c r="U77" s="22">
        <v>12</v>
      </c>
    </row>
    <row r="78" spans="1:21" ht="17.25" customHeight="1">
      <c r="A78" s="12" t="s">
        <v>49</v>
      </c>
      <c r="B78" s="13" t="s">
        <v>22</v>
      </c>
      <c r="C78" s="18">
        <f t="shared" si="16"/>
        <v>2239</v>
      </c>
      <c r="D78" s="18">
        <f t="shared" si="17"/>
        <v>2218</v>
      </c>
      <c r="E78" s="20">
        <f>97-1</f>
        <v>96</v>
      </c>
      <c r="F78" s="18">
        <f t="shared" si="15"/>
        <v>2136</v>
      </c>
      <c r="G78" s="18">
        <f t="shared" si="18"/>
        <v>2115</v>
      </c>
      <c r="H78" s="20">
        <f>2009+96+2</f>
        <v>2107</v>
      </c>
      <c r="I78" s="20">
        <f>2009+96+2-20</f>
        <v>2087</v>
      </c>
      <c r="J78" s="20"/>
      <c r="K78" s="20"/>
      <c r="L78" s="20">
        <v>23</v>
      </c>
      <c r="M78" s="20">
        <f>23-1</f>
        <v>22</v>
      </c>
      <c r="N78" s="20">
        <v>6</v>
      </c>
      <c r="O78" s="20">
        <v>6</v>
      </c>
      <c r="P78" s="19">
        <f>SUM(Q78:R78)</f>
        <v>5</v>
      </c>
      <c r="Q78" s="21">
        <v>4</v>
      </c>
      <c r="R78" s="21">
        <v>1</v>
      </c>
      <c r="S78" s="21">
        <v>2</v>
      </c>
      <c r="T78" s="21">
        <f>6+1</f>
        <v>7</v>
      </c>
      <c r="U78" s="22">
        <v>51</v>
      </c>
    </row>
    <row r="79" spans="1:21" ht="17.25" customHeight="1">
      <c r="A79" s="12" t="s">
        <v>50</v>
      </c>
      <c r="B79" s="13" t="s">
        <v>23</v>
      </c>
      <c r="C79" s="18">
        <f t="shared" si="16"/>
        <v>30</v>
      </c>
      <c r="D79" s="18">
        <f t="shared" si="17"/>
        <v>30</v>
      </c>
      <c r="E79" s="20">
        <v>14</v>
      </c>
      <c r="F79" s="18">
        <f t="shared" si="15"/>
        <v>13</v>
      </c>
      <c r="G79" s="18">
        <f t="shared" si="18"/>
        <v>13</v>
      </c>
      <c r="H79" s="20">
        <v>2</v>
      </c>
      <c r="I79" s="20">
        <v>2</v>
      </c>
      <c r="J79" s="20">
        <v>1</v>
      </c>
      <c r="K79" s="20">
        <v>1</v>
      </c>
      <c r="L79" s="20">
        <v>1</v>
      </c>
      <c r="M79" s="20">
        <v>1</v>
      </c>
      <c r="N79" s="20">
        <v>9</v>
      </c>
      <c r="O79" s="20">
        <v>9</v>
      </c>
      <c r="P79" s="19">
        <f>SUM(Q79:R79)</f>
        <v>3</v>
      </c>
      <c r="Q79" s="21">
        <f>2-1+1</f>
        <v>2</v>
      </c>
      <c r="R79" s="21">
        <v>1</v>
      </c>
      <c r="S79" s="21"/>
      <c r="T79" s="21"/>
      <c r="U79" s="22"/>
    </row>
    <row r="80" spans="1:21" s="5" customFormat="1" ht="17.25" customHeight="1">
      <c r="A80" s="11" t="s">
        <v>126</v>
      </c>
      <c r="B80" s="11" t="s">
        <v>81</v>
      </c>
      <c r="C80" s="18">
        <f t="shared" si="16"/>
        <v>14</v>
      </c>
      <c r="D80" s="18">
        <f t="shared" si="17"/>
        <v>14</v>
      </c>
      <c r="E80" s="18"/>
      <c r="F80" s="18">
        <f t="shared" si="15"/>
        <v>11</v>
      </c>
      <c r="G80" s="18">
        <f>I80+K80+M80+O80</f>
        <v>11</v>
      </c>
      <c r="H80" s="18">
        <v>0</v>
      </c>
      <c r="I80" s="18"/>
      <c r="J80" s="18">
        <f>69-19-4-5-3-1-22-3-1</f>
        <v>11</v>
      </c>
      <c r="K80" s="18">
        <f>69-19-4-5-3-1-22-3-1</f>
        <v>11</v>
      </c>
      <c r="L80" s="18">
        <v>0</v>
      </c>
      <c r="M80" s="18">
        <v>0</v>
      </c>
      <c r="N80" s="18">
        <v>0</v>
      </c>
      <c r="O80" s="18">
        <v>0</v>
      </c>
      <c r="P80" s="19">
        <f>SUM(Q80:R80)</f>
        <v>1</v>
      </c>
      <c r="Q80" s="19">
        <f>1-1</f>
        <v>0</v>
      </c>
      <c r="R80" s="19">
        <v>1</v>
      </c>
      <c r="S80" s="19">
        <f>1+1</f>
        <v>2</v>
      </c>
      <c r="T80" s="19">
        <v>0</v>
      </c>
      <c r="U80" s="29"/>
    </row>
    <row r="81" spans="1:21" s="9" customFormat="1" ht="17.25" customHeight="1">
      <c r="A81" s="55" t="s">
        <v>120</v>
      </c>
      <c r="B81" s="55"/>
      <c r="C81" s="30">
        <f aca="true" t="shared" si="19" ref="C81:U81">C80+C69+C8</f>
        <v>18043</v>
      </c>
      <c r="D81" s="30">
        <f t="shared" si="19"/>
        <v>17787</v>
      </c>
      <c r="E81" s="30">
        <f t="shared" si="19"/>
        <v>1761</v>
      </c>
      <c r="F81" s="30">
        <f t="shared" si="19"/>
        <v>16010</v>
      </c>
      <c r="G81" s="30">
        <f t="shared" si="19"/>
        <v>15754</v>
      </c>
      <c r="H81" s="30">
        <f t="shared" si="19"/>
        <v>13342</v>
      </c>
      <c r="I81" s="31">
        <f t="shared" si="19"/>
        <v>13158</v>
      </c>
      <c r="J81" s="31">
        <f>J80+J69+J8</f>
        <v>1820</v>
      </c>
      <c r="K81" s="31">
        <f t="shared" si="19"/>
        <v>1772</v>
      </c>
      <c r="L81" s="30">
        <f t="shared" si="19"/>
        <v>330</v>
      </c>
      <c r="M81" s="30">
        <f t="shared" si="19"/>
        <v>320</v>
      </c>
      <c r="N81" s="30">
        <f t="shared" si="19"/>
        <v>518</v>
      </c>
      <c r="O81" s="30">
        <f t="shared" si="19"/>
        <v>504</v>
      </c>
      <c r="P81" s="30">
        <f t="shared" si="19"/>
        <v>201</v>
      </c>
      <c r="Q81" s="30">
        <f t="shared" si="19"/>
        <v>105</v>
      </c>
      <c r="R81" s="30">
        <f t="shared" si="19"/>
        <v>96</v>
      </c>
      <c r="S81" s="30">
        <f t="shared" si="19"/>
        <v>71</v>
      </c>
      <c r="T81" s="30">
        <f t="shared" si="19"/>
        <v>49</v>
      </c>
      <c r="U81" s="31">
        <f t="shared" si="19"/>
        <v>2668</v>
      </c>
    </row>
    <row r="82" spans="5:20" ht="12.75" hidden="1">
      <c r="E82" s="10">
        <v>1756</v>
      </c>
      <c r="F82" s="32">
        <v>16473</v>
      </c>
      <c r="H82" s="10">
        <v>13287</v>
      </c>
      <c r="J82" s="10">
        <v>1966</v>
      </c>
      <c r="L82" s="10">
        <v>333</v>
      </c>
      <c r="N82" s="10">
        <v>488</v>
      </c>
      <c r="P82" s="33">
        <v>199</v>
      </c>
      <c r="Q82" s="34">
        <v>103</v>
      </c>
      <c r="R82" s="34">
        <v>96</v>
      </c>
      <c r="S82" s="34">
        <v>71</v>
      </c>
      <c r="T82" s="34">
        <v>61</v>
      </c>
    </row>
    <row r="83" spans="5:21" ht="12.75" hidden="1">
      <c r="E83" s="35">
        <f>E82-E81</f>
        <v>-5</v>
      </c>
      <c r="F83" s="41">
        <f>F82-F81-399</f>
        <v>64</v>
      </c>
      <c r="G83" s="41"/>
      <c r="H83" s="35">
        <f aca="true" t="shared" si="20" ref="H83:U83">H82-H81</f>
        <v>-55</v>
      </c>
      <c r="I83" s="35"/>
      <c r="J83" s="35">
        <f t="shared" si="20"/>
        <v>146</v>
      </c>
      <c r="K83" s="35"/>
      <c r="L83" s="35">
        <f t="shared" si="20"/>
        <v>3</v>
      </c>
      <c r="M83" s="35"/>
      <c r="N83" s="35">
        <f t="shared" si="20"/>
        <v>-30</v>
      </c>
      <c r="O83" s="35"/>
      <c r="P83" s="36">
        <f t="shared" si="20"/>
        <v>-2</v>
      </c>
      <c r="Q83" s="36">
        <f t="shared" si="20"/>
        <v>-2</v>
      </c>
      <c r="R83" s="36">
        <f t="shared" si="20"/>
        <v>0</v>
      </c>
      <c r="S83" s="36">
        <f t="shared" si="20"/>
        <v>0</v>
      </c>
      <c r="T83" s="36">
        <f t="shared" si="20"/>
        <v>12</v>
      </c>
      <c r="U83" s="35">
        <f t="shared" si="20"/>
        <v>-2668</v>
      </c>
    </row>
    <row r="84" spans="3:20" ht="12.75" hidden="1">
      <c r="C84" s="32">
        <v>17785</v>
      </c>
      <c r="E84" s="10">
        <v>1761</v>
      </c>
      <c r="F84" s="32">
        <v>15752</v>
      </c>
      <c r="H84" s="10">
        <v>13061</v>
      </c>
      <c r="J84" s="10">
        <v>1878</v>
      </c>
      <c r="L84" s="10">
        <v>329</v>
      </c>
      <c r="N84" s="10">
        <v>484</v>
      </c>
      <c r="P84" s="33">
        <v>201</v>
      </c>
      <c r="Q84" s="34">
        <v>105</v>
      </c>
      <c r="R84" s="34">
        <v>96</v>
      </c>
      <c r="S84" s="34">
        <v>71</v>
      </c>
      <c r="T84" s="34">
        <v>53</v>
      </c>
    </row>
    <row r="85" spans="3:21" ht="12.75" hidden="1">
      <c r="C85" s="41">
        <f>C81-C84</f>
        <v>258</v>
      </c>
      <c r="D85" s="41"/>
      <c r="E85" s="41">
        <f aca="true" t="shared" si="21" ref="E85:U85">E81-E84</f>
        <v>0</v>
      </c>
      <c r="F85" s="41">
        <f t="shared" si="21"/>
        <v>258</v>
      </c>
      <c r="G85" s="41"/>
      <c r="H85" s="41">
        <f t="shared" si="21"/>
        <v>281</v>
      </c>
      <c r="I85" s="41"/>
      <c r="J85" s="41">
        <f t="shared" si="21"/>
        <v>-58</v>
      </c>
      <c r="K85" s="41"/>
      <c r="L85" s="41">
        <f t="shared" si="21"/>
        <v>1</v>
      </c>
      <c r="M85" s="41"/>
      <c r="N85" s="41">
        <f t="shared" si="21"/>
        <v>34</v>
      </c>
      <c r="O85" s="41"/>
      <c r="P85" s="41">
        <f t="shared" si="21"/>
        <v>0</v>
      </c>
      <c r="Q85" s="41">
        <f t="shared" si="21"/>
        <v>0</v>
      </c>
      <c r="R85" s="41">
        <f t="shared" si="21"/>
        <v>0</v>
      </c>
      <c r="S85" s="41">
        <f t="shared" si="21"/>
        <v>0</v>
      </c>
      <c r="T85" s="41">
        <f t="shared" si="21"/>
        <v>-4</v>
      </c>
      <c r="U85" s="41">
        <f t="shared" si="21"/>
        <v>2668</v>
      </c>
    </row>
    <row r="86" ht="12.75" hidden="1"/>
    <row r="87" spans="7:15" ht="12.75" hidden="1">
      <c r="G87" s="32">
        <f>I87+K87+M87+O87</f>
        <v>15752</v>
      </c>
      <c r="I87" s="10">
        <v>13061</v>
      </c>
      <c r="K87" s="10">
        <v>1878</v>
      </c>
      <c r="M87" s="10">
        <v>329</v>
      </c>
      <c r="O87" s="10">
        <v>484</v>
      </c>
    </row>
    <row r="88" spans="9:15" ht="12.75" hidden="1">
      <c r="I88" s="35">
        <f>I87-I81+258</f>
        <v>161</v>
      </c>
      <c r="J88" s="35"/>
      <c r="K88" s="35">
        <f>K87-K81</f>
        <v>106</v>
      </c>
      <c r="L88" s="35"/>
      <c r="M88" s="35">
        <f>M87-M81</f>
        <v>9</v>
      </c>
      <c r="N88" s="35"/>
      <c r="O88" s="35">
        <f>O87-O81</f>
        <v>-20</v>
      </c>
    </row>
  </sheetData>
  <sheetProtection/>
  <mergeCells count="18">
    <mergeCell ref="U4:U6"/>
    <mergeCell ref="T4:T6"/>
    <mergeCell ref="A2:U2"/>
    <mergeCell ref="A81:B81"/>
    <mergeCell ref="E4:E6"/>
    <mergeCell ref="P4:R5"/>
    <mergeCell ref="C4:D5"/>
    <mergeCell ref="F4:O4"/>
    <mergeCell ref="A1:T1"/>
    <mergeCell ref="A3:R3"/>
    <mergeCell ref="A4:A6"/>
    <mergeCell ref="N5:O5"/>
    <mergeCell ref="L5:M5"/>
    <mergeCell ref="J5:K5"/>
    <mergeCell ref="H5:I5"/>
    <mergeCell ref="S4:S6"/>
    <mergeCell ref="B4:B6"/>
    <mergeCell ref="F5:G5"/>
  </mergeCells>
  <printOptions horizontalCentered="1"/>
  <pageMargins left="0.18" right="0.2" top="0.38" bottom="0.29" header="0.22" footer="0.17"/>
  <pageSetup horizontalDpi="600" verticalDpi="600" orientation="landscape" paperSize="9" scale="70" r:id="rId4"/>
  <headerFooter alignWithMargins="0">
    <oddFooter>&amp;C&amp;P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.140625" defaultRowHeight="12.75"/>
  <cols>
    <col min="1" max="1" width="26.57421875" style="1" customWidth="1"/>
    <col min="2" max="2" width="1.1484375" style="1" customWidth="1"/>
    <col min="3" max="3" width="28.57421875" style="1" customWidth="1"/>
    <col min="4" max="16384" width="8.140625" style="1" customWidth="1"/>
  </cols>
  <sheetData>
    <row r="1" spans="1:3" ht="12.75">
      <c r="A1" s="2"/>
      <c r="C1" s="2"/>
    </row>
    <row r="2" ht="13.5" thickBot="1">
      <c r="A2" s="2"/>
    </row>
    <row r="3" spans="1:3" ht="13.5" thickBot="1">
      <c r="A3" s="2"/>
      <c r="C3" s="2"/>
    </row>
    <row r="4" spans="1:3" ht="12.75">
      <c r="A4" s="2"/>
      <c r="C4" s="2"/>
    </row>
    <row r="5" ht="12.75">
      <c r="C5" s="2"/>
    </row>
    <row r="6" ht="13.5" thickBot="1">
      <c r="C6" s="2"/>
    </row>
    <row r="7" spans="1:3" ht="12.75">
      <c r="A7" s="2"/>
      <c r="C7" s="2"/>
    </row>
    <row r="8" spans="1:3" ht="12.75">
      <c r="A8" s="2"/>
      <c r="C8" s="2"/>
    </row>
    <row r="9" spans="1:3" ht="12.75">
      <c r="A9" s="2"/>
      <c r="C9" s="2"/>
    </row>
    <row r="10" spans="1:3" ht="12.75">
      <c r="A10" s="2"/>
      <c r="C10" s="2"/>
    </row>
    <row r="11" spans="1:3" ht="13.5" thickBot="1">
      <c r="A11"/>
      <c r="C11" s="2"/>
    </row>
    <row r="12" ht="12.75">
      <c r="C12" s="2"/>
    </row>
    <row r="13" ht="13.5" thickBot="1">
      <c r="C13" s="2"/>
    </row>
    <row r="14" spans="1:3" ht="13.5" thickBot="1">
      <c r="A14" s="2"/>
      <c r="C14"/>
    </row>
    <row r="15" ht="12.75">
      <c r="A15" s="2"/>
    </row>
    <row r="16" ht="13.5" thickBot="1">
      <c r="A16" s="2"/>
    </row>
    <row r="17" spans="1:3" ht="13.5" thickBot="1">
      <c r="A17"/>
      <c r="C17" s="2"/>
    </row>
    <row r="18" ht="12.75">
      <c r="C18" s="2"/>
    </row>
    <row r="19" ht="12.75">
      <c r="C19" s="2"/>
    </row>
    <row r="20" spans="1:3" ht="12.75">
      <c r="A20"/>
      <c r="C20" s="2"/>
    </row>
    <row r="21" spans="1:3" ht="12.75">
      <c r="A21"/>
      <c r="C21" s="2"/>
    </row>
    <row r="22" spans="1:3" ht="12.75">
      <c r="A22" s="2"/>
      <c r="C22" s="2"/>
    </row>
    <row r="23" spans="1:3" ht="12.75">
      <c r="A23" s="2"/>
      <c r="C23"/>
    </row>
    <row r="24" ht="12.75">
      <c r="A24" s="2"/>
    </row>
    <row r="25" ht="12.75">
      <c r="A25" s="2"/>
    </row>
    <row r="26" spans="1:3" ht="13.5" thickBot="1">
      <c r="A26" s="2"/>
      <c r="C26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30" spans="1:3" ht="12.75">
      <c r="A30" s="2"/>
      <c r="C30" s="2"/>
    </row>
    <row r="31" spans="1:3" ht="12.75">
      <c r="A31" s="2"/>
      <c r="C31" s="2"/>
    </row>
    <row r="32" spans="1:3" ht="12.75">
      <c r="A32" s="2"/>
      <c r="C32" s="2"/>
    </row>
    <row r="33" spans="1:3" ht="12.75">
      <c r="A33" s="2"/>
      <c r="C33" s="2"/>
    </row>
    <row r="34" spans="1:3" ht="12.75">
      <c r="A34" s="2"/>
      <c r="C34" s="2"/>
    </row>
    <row r="35" spans="1:3" ht="12.75">
      <c r="A35" s="2"/>
      <c r="C35" s="2"/>
    </row>
    <row r="36" spans="1:3" ht="12.75">
      <c r="A36" s="2"/>
      <c r="C36"/>
    </row>
    <row r="37" ht="12.75">
      <c r="A37" s="2"/>
    </row>
    <row r="38" ht="12.75">
      <c r="A38" s="2"/>
    </row>
    <row r="39" spans="1:3" ht="12.75">
      <c r="A39" s="2"/>
      <c r="C39"/>
    </row>
    <row r="40" spans="1:3" ht="12.75">
      <c r="A40" s="2"/>
      <c r="C40" s="2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sonoivu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khuelt</dc:creator>
  <cp:keywords/>
  <dc:description/>
  <cp:lastModifiedBy>Windows User</cp:lastModifiedBy>
  <cp:lastPrinted>2022-12-08T05:57:00Z</cp:lastPrinted>
  <dcterms:created xsi:type="dcterms:W3CDTF">2006-06-11T02:45:11Z</dcterms:created>
  <dcterms:modified xsi:type="dcterms:W3CDTF">2022-12-08T05:57:01Z</dcterms:modified>
  <cp:category/>
  <cp:version/>
  <cp:contentType/>
  <cp:contentStatus/>
</cp:coreProperties>
</file>