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2\Kỳ 7\DTNQ\"/>
    </mc:Choice>
  </mc:AlternateContent>
  <bookViews>
    <workbookView xWindow="120" yWindow="180" windowWidth="20340" windowHeight="7815" activeTab="1"/>
  </bookViews>
  <sheets>
    <sheet name="I.Tinh" sheetId="25" r:id="rId1"/>
    <sheet name="II.Huyen" sheetId="16" r:id="rId2"/>
    <sheet name="2.QT" sheetId="17" r:id="rId3"/>
    <sheet name="3.TP" sheetId="27" r:id="rId4"/>
    <sheet name="4.HL" sheetId="23" r:id="rId5"/>
    <sheet name="5.VL" sheetId="24" r:id="rId6"/>
    <sheet name="6.GL" sheetId="19" r:id="rId7"/>
    <sheet name="7.CL" sheetId="20" r:id="rId8"/>
    <sheet name="8.DK" sheetId="21" r:id="rId9"/>
    <sheet name="9.HH" sheetId="22" r:id="rId10"/>
    <sheet name="10.CC" sheetId="14" r:id="rId11"/>
  </sheets>
  <externalReferences>
    <externalReference r:id="rId12"/>
  </externalReferences>
  <definedNames>
    <definedName name="_xlnm.Print_Area" localSheetId="10">'10.CC'!$A$1:$G$13</definedName>
    <definedName name="_xlnm.Print_Area" localSheetId="2">'2.QT'!$A$1:$F$21</definedName>
    <definedName name="_xlnm.Print_Area" localSheetId="3">'3.TP'!$A$1:$F$23</definedName>
    <definedName name="_xlnm.Print_Area" localSheetId="4">'4.HL'!$A$1:$F$121</definedName>
    <definedName name="_xlnm.Print_Area" localSheetId="5">'5.VL'!$A$1:$F$58</definedName>
    <definedName name="_xlnm.Print_Area" localSheetId="6">'6.GL'!$A$1:$F$66</definedName>
    <definedName name="_xlnm.Print_Area" localSheetId="7">'7.CL'!$A$1:$F$31</definedName>
    <definedName name="_xlnm.Print_Area" localSheetId="8">'8.DK'!$A$1:$F$28</definedName>
    <definedName name="_xlnm.Print_Area" localSheetId="9">'9.HH'!$A$1:$F$68</definedName>
    <definedName name="_xlnm.Print_Area" localSheetId="0">I.Tinh!$A$1:$G$66</definedName>
    <definedName name="_xlnm.Print_Area" localSheetId="1">II.Huyen!$A$1:$I$18</definedName>
    <definedName name="_xlnm.Print_Titles" localSheetId="10">'10.CC'!$7:$8</definedName>
    <definedName name="_xlnm.Print_Titles" localSheetId="2">'2.QT'!$7:$8</definedName>
    <definedName name="_xlnm.Print_Titles" localSheetId="3">'3.TP'!$7:$8</definedName>
    <definedName name="_xlnm.Print_Titles" localSheetId="4">'4.HL'!$7:$8</definedName>
    <definedName name="_xlnm.Print_Titles" localSheetId="5">'5.VL'!$7:$8</definedName>
    <definedName name="_xlnm.Print_Titles" localSheetId="6">'6.GL'!$7:$8</definedName>
    <definedName name="_xlnm.Print_Titles" localSheetId="7">'7.CL'!$7:$8</definedName>
    <definedName name="_xlnm.Print_Titles" localSheetId="8">'8.DK'!$7:$8</definedName>
    <definedName name="_xlnm.Print_Titles" localSheetId="9">'9.HH'!$7:$8</definedName>
    <definedName name="_xlnm.Print_Titles" localSheetId="0">I.Tinh!$6:$7</definedName>
    <definedName name="_xlnm.Print_Titles" localSheetId="1">II.Huyen!$6:$6</definedName>
  </definedNames>
  <calcPr calcId="152511"/>
</workbook>
</file>

<file path=xl/calcChain.xml><?xml version="1.0" encoding="utf-8"?>
<calcChain xmlns="http://schemas.openxmlformats.org/spreadsheetml/2006/main">
  <c r="A4" i="14" l="1"/>
  <c r="A3" i="14"/>
  <c r="A3" i="22" l="1"/>
  <c r="A4" i="21"/>
  <c r="A3" i="21"/>
  <c r="A4" i="20"/>
  <c r="A3" i="20"/>
  <c r="A4" i="19"/>
  <c r="A3" i="19"/>
  <c r="A4" i="24"/>
  <c r="A3" i="24"/>
  <c r="A3" i="23"/>
  <c r="A4" i="27"/>
  <c r="A3" i="27"/>
  <c r="A2" i="14" l="1"/>
  <c r="A4" i="22"/>
  <c r="A2" i="22"/>
  <c r="A2" i="21"/>
  <c r="A2" i="20"/>
  <c r="A2" i="19"/>
  <c r="A2" i="24"/>
  <c r="A4" i="23"/>
  <c r="A2" i="23"/>
  <c r="A2" i="27"/>
  <c r="A4" i="16"/>
  <c r="A5" i="17" s="1"/>
  <c r="A5" i="20" s="1"/>
  <c r="F16" i="16"/>
  <c r="D62" i="22"/>
  <c r="D61" i="22"/>
  <c r="G16" i="16"/>
  <c r="A5" i="14" l="1"/>
  <c r="A5" i="21"/>
  <c r="A5" i="19"/>
  <c r="A5" i="23"/>
  <c r="A5" i="27"/>
  <c r="A5" i="22"/>
  <c r="A5" i="24"/>
  <c r="D16" i="16"/>
  <c r="F120" i="23" l="1"/>
  <c r="F119" i="23"/>
  <c r="F117" i="23"/>
  <c r="F116" i="23"/>
  <c r="F115" i="23"/>
  <c r="F114" i="23"/>
  <c r="F113" i="23"/>
  <c r="F112" i="23"/>
  <c r="F111" i="23"/>
  <c r="F110" i="23"/>
  <c r="F109" i="23"/>
  <c r="F108" i="23"/>
  <c r="E107" i="23"/>
  <c r="D107" i="23"/>
  <c r="F106" i="23"/>
  <c r="F105" i="23"/>
  <c r="F103" i="23"/>
  <c r="F102" i="23"/>
  <c r="F101" i="23"/>
  <c r="F100" i="23"/>
  <c r="F99" i="23"/>
  <c r="F98" i="23"/>
  <c r="F97" i="23"/>
  <c r="F95" i="23"/>
  <c r="F93" i="23"/>
  <c r="F92" i="23"/>
  <c r="F90" i="23"/>
  <c r="F89" i="23"/>
  <c r="F88" i="23"/>
  <c r="F87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5" i="23"/>
  <c r="F54" i="23"/>
  <c r="F53" i="23"/>
  <c r="F52" i="23"/>
  <c r="F51" i="23"/>
  <c r="F50" i="23"/>
  <c r="F49" i="23"/>
  <c r="F48" i="23"/>
  <c r="E46" i="23"/>
  <c r="D46" i="23"/>
  <c r="F43" i="23"/>
  <c r="F42" i="23"/>
  <c r="F40" i="23"/>
  <c r="F38" i="23"/>
  <c r="F37" i="23"/>
  <c r="F36" i="23"/>
  <c r="F35" i="23"/>
  <c r="F34" i="23"/>
  <c r="F33" i="23"/>
  <c r="F32" i="23"/>
  <c r="F31" i="23"/>
  <c r="F30" i="23"/>
  <c r="F29" i="23"/>
  <c r="F28" i="23"/>
  <c r="F25" i="23"/>
  <c r="F24" i="23"/>
  <c r="F22" i="23"/>
  <c r="F21" i="23"/>
  <c r="F16" i="23"/>
  <c r="F15" i="23"/>
  <c r="F13" i="23"/>
  <c r="F11" i="16" l="1"/>
  <c r="D11" i="16"/>
  <c r="F107" i="23"/>
  <c r="F12" i="23"/>
  <c r="E11" i="16" l="1"/>
  <c r="G11" i="16"/>
  <c r="F10" i="16"/>
  <c r="D14" i="16"/>
  <c r="F22" i="27"/>
  <c r="F21" i="27"/>
  <c r="F19" i="27"/>
  <c r="F18" i="27"/>
  <c r="F17" i="27"/>
  <c r="F16" i="27"/>
  <c r="F15" i="27"/>
  <c r="F13" i="27"/>
  <c r="F12" i="27"/>
  <c r="E20" i="27"/>
  <c r="D20" i="27"/>
  <c r="E14" i="27"/>
  <c r="D14" i="27"/>
  <c r="E14" i="16" l="1"/>
  <c r="G10" i="16"/>
  <c r="F14" i="27"/>
  <c r="E10" i="16"/>
  <c r="F20" i="27"/>
  <c r="D10" i="16"/>
  <c r="F11" i="27"/>
  <c r="F10" i="27"/>
  <c r="F9" i="27" s="1"/>
  <c r="C10" i="16" s="1"/>
  <c r="D10" i="27"/>
  <c r="D9" i="27" s="1"/>
  <c r="E10" i="27"/>
  <c r="E9" i="27" s="1"/>
  <c r="F17" i="16"/>
  <c r="D17" i="16"/>
  <c r="E17" i="16"/>
  <c r="G12" i="16"/>
  <c r="D9" i="16"/>
  <c r="F9" i="16"/>
  <c r="F12" i="16" l="1"/>
  <c r="D15" i="16"/>
  <c r="F48" i="25"/>
  <c r="F65" i="25"/>
  <c r="G65" i="25" s="1"/>
  <c r="F64" i="25"/>
  <c r="G64" i="25" s="1"/>
  <c r="F63" i="25"/>
  <c r="G63" i="25" s="1"/>
  <c r="F62" i="25"/>
  <c r="G62" i="25" s="1"/>
  <c r="F61" i="25"/>
  <c r="G61" i="25" s="1"/>
  <c r="F60" i="25"/>
  <c r="G60" i="25" s="1"/>
  <c r="F59" i="25"/>
  <c r="F58" i="25"/>
  <c r="F57" i="25"/>
  <c r="G57" i="25" s="1"/>
  <c r="E56" i="25"/>
  <c r="D56" i="25"/>
  <c r="F55" i="25"/>
  <c r="G55" i="25" s="1"/>
  <c r="F54" i="25"/>
  <c r="G54" i="25" s="1"/>
  <c r="F53" i="25"/>
  <c r="G53" i="25" s="1"/>
  <c r="F52" i="25"/>
  <c r="G52" i="25" s="1"/>
  <c r="F51" i="25"/>
  <c r="G51" i="25" s="1"/>
  <c r="F50" i="25"/>
  <c r="G50" i="25" s="1"/>
  <c r="E49" i="25"/>
  <c r="D49" i="25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E32" i="25"/>
  <c r="D32" i="25"/>
  <c r="F30" i="25"/>
  <c r="F29" i="25"/>
  <c r="G29" i="25" s="1"/>
  <c r="F28" i="25"/>
  <c r="F27" i="25"/>
  <c r="G27" i="25" s="1"/>
  <c r="F26" i="25"/>
  <c r="F25" i="25"/>
  <c r="G25" i="25" s="1"/>
  <c r="F24" i="25"/>
  <c r="F23" i="25"/>
  <c r="G23" i="25" s="1"/>
  <c r="F21" i="25"/>
  <c r="G21" i="25" s="1"/>
  <c r="F20" i="25"/>
  <c r="G20" i="25" s="1"/>
  <c r="F19" i="25"/>
  <c r="F18" i="25"/>
  <c r="G18" i="25" s="1"/>
  <c r="F17" i="25"/>
  <c r="F16" i="25"/>
  <c r="F15" i="25"/>
  <c r="F14" i="25"/>
  <c r="G14" i="25" s="1"/>
  <c r="F13" i="25"/>
  <c r="G13" i="25" s="1"/>
  <c r="F12" i="25"/>
  <c r="G12" i="25" s="1"/>
  <c r="F11" i="25"/>
  <c r="F10" i="25"/>
  <c r="G10" i="25" s="1"/>
  <c r="E9" i="25"/>
  <c r="D9" i="25"/>
  <c r="E8" i="25" l="1"/>
  <c r="G28" i="25"/>
  <c r="G30" i="25"/>
  <c r="D8" i="25"/>
  <c r="G11" i="25"/>
  <c r="G15" i="25"/>
  <c r="G24" i="25"/>
  <c r="G26" i="25"/>
  <c r="G17" i="25"/>
  <c r="G19" i="25"/>
  <c r="G49" i="25"/>
  <c r="F9" i="25"/>
  <c r="G32" i="25"/>
  <c r="G56" i="25"/>
  <c r="F49" i="25"/>
  <c r="F56" i="25"/>
  <c r="F32" i="25"/>
  <c r="G9" i="25" l="1"/>
  <c r="G8" i="25" s="1"/>
  <c r="F8" i="25"/>
  <c r="F9" i="14" l="1"/>
  <c r="F10" i="14"/>
  <c r="F11" i="14"/>
  <c r="E9" i="14"/>
  <c r="E10" i="14"/>
  <c r="E11" i="14"/>
  <c r="D21" i="20" l="1"/>
  <c r="E21" i="20"/>
  <c r="F22" i="20"/>
  <c r="E64" i="19"/>
  <c r="D64" i="19"/>
  <c r="D61" i="19"/>
  <c r="E61" i="19"/>
  <c r="D59" i="19"/>
  <c r="E59" i="19"/>
  <c r="F59" i="19"/>
  <c r="D56" i="19"/>
  <c r="E56" i="19"/>
  <c r="F54" i="19"/>
  <c r="G13" i="16" s="1"/>
  <c r="E50" i="19"/>
  <c r="D50" i="19"/>
  <c r="F53" i="19"/>
  <c r="F52" i="19"/>
  <c r="F51" i="19"/>
  <c r="D49" i="24"/>
  <c r="E49" i="24"/>
  <c r="D50" i="24"/>
  <c r="E50" i="24"/>
  <c r="D51" i="24"/>
  <c r="E51" i="24"/>
  <c r="D52" i="24"/>
  <c r="E52" i="24"/>
  <c r="D53" i="24"/>
  <c r="E53" i="24"/>
  <c r="D54" i="24"/>
  <c r="E54" i="24"/>
  <c r="D55" i="24"/>
  <c r="E55" i="24"/>
  <c r="D56" i="24"/>
  <c r="E56" i="24"/>
  <c r="D57" i="24"/>
  <c r="E57" i="24"/>
  <c r="E48" i="24"/>
  <c r="D48" i="24"/>
  <c r="D14" i="24"/>
  <c r="E14" i="24"/>
  <c r="D15" i="24"/>
  <c r="E15" i="24"/>
  <c r="D16" i="24"/>
  <c r="E16" i="24"/>
  <c r="D17" i="24"/>
  <c r="E17" i="24"/>
  <c r="D18" i="24"/>
  <c r="E18" i="24"/>
  <c r="D19" i="24"/>
  <c r="E19" i="24"/>
  <c r="D20" i="24"/>
  <c r="E20" i="24"/>
  <c r="D21" i="24"/>
  <c r="E21" i="24"/>
  <c r="D22" i="24"/>
  <c r="E22" i="24"/>
  <c r="D23" i="24"/>
  <c r="E23" i="24"/>
  <c r="D24" i="24"/>
  <c r="E24" i="24"/>
  <c r="D25" i="24"/>
  <c r="E25" i="24"/>
  <c r="D26" i="24"/>
  <c r="E26" i="24"/>
  <c r="D27" i="24"/>
  <c r="E27" i="24"/>
  <c r="D28" i="24"/>
  <c r="E28" i="24"/>
  <c r="D29" i="24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D37" i="24"/>
  <c r="E37" i="24"/>
  <c r="D38" i="24"/>
  <c r="E38" i="24"/>
  <c r="D39" i="24"/>
  <c r="E39" i="24"/>
  <c r="D40" i="24"/>
  <c r="E40" i="24"/>
  <c r="D41" i="24"/>
  <c r="E41" i="24"/>
  <c r="D42" i="24"/>
  <c r="E42" i="24"/>
  <c r="D43" i="24"/>
  <c r="E43" i="24"/>
  <c r="D44" i="24"/>
  <c r="E44" i="24"/>
  <c r="D45" i="24"/>
  <c r="E45" i="24"/>
  <c r="D46" i="24"/>
  <c r="E46" i="24"/>
  <c r="E13" i="24"/>
  <c r="D13" i="24"/>
  <c r="F21" i="20" l="1"/>
  <c r="F50" i="19"/>
  <c r="F48" i="24"/>
  <c r="E55" i="19"/>
  <c r="F26" i="24"/>
  <c r="D55" i="19"/>
  <c r="D12" i="24"/>
  <c r="E12" i="24"/>
  <c r="E47" i="24"/>
  <c r="F43" i="24"/>
  <c r="F37" i="24"/>
  <c r="F31" i="24"/>
  <c r="F45" i="24"/>
  <c r="F41" i="24"/>
  <c r="F39" i="24"/>
  <c r="F35" i="24"/>
  <c r="F33" i="24"/>
  <c r="F29" i="24"/>
  <c r="D47" i="24"/>
  <c r="D10" i="24" s="1"/>
  <c r="D9" i="24" s="1"/>
  <c r="F46" i="24"/>
  <c r="F44" i="24"/>
  <c r="F42" i="24"/>
  <c r="F40" i="24"/>
  <c r="F38" i="24"/>
  <c r="F36" i="24"/>
  <c r="F34" i="24"/>
  <c r="F32" i="24"/>
  <c r="F30" i="24"/>
  <c r="F20" i="24"/>
  <c r="D12" i="16" s="1"/>
  <c r="F15" i="24"/>
  <c r="F47" i="24" l="1"/>
  <c r="F12" i="24"/>
  <c r="F10" i="24" s="1"/>
  <c r="F9" i="24" s="1"/>
  <c r="C12" i="16" s="1"/>
  <c r="E10" i="24"/>
  <c r="E9" i="24" s="1"/>
  <c r="E12" i="16" l="1"/>
  <c r="D104" i="23"/>
  <c r="E104" i="23"/>
  <c r="D96" i="23"/>
  <c r="E96" i="23"/>
  <c r="D94" i="23"/>
  <c r="E94" i="23"/>
  <c r="F94" i="23"/>
  <c r="D91" i="23"/>
  <c r="E91" i="23"/>
  <c r="D86" i="23"/>
  <c r="E86" i="23"/>
  <c r="D59" i="23"/>
  <c r="E59" i="23"/>
  <c r="E20" i="23"/>
  <c r="D20" i="23"/>
  <c r="D58" i="23" l="1"/>
  <c r="D56" i="23" s="1"/>
  <c r="F96" i="23"/>
  <c r="E58" i="23"/>
  <c r="E56" i="23" s="1"/>
  <c r="F86" i="23"/>
  <c r="F91" i="23"/>
  <c r="F104" i="23"/>
  <c r="D12" i="23" l="1"/>
  <c r="E12" i="23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E63" i="22"/>
  <c r="D63" i="22"/>
  <c r="F67" i="22"/>
  <c r="F66" i="22"/>
  <c r="F65" i="22"/>
  <c r="F64" i="22"/>
  <c r="E22" i="22"/>
  <c r="F63" i="22" l="1"/>
  <c r="F59" i="23"/>
  <c r="D10" i="23"/>
  <c r="D9" i="23" s="1"/>
  <c r="D22" i="22"/>
  <c r="F22" i="22"/>
  <c r="D19" i="22"/>
  <c r="E19" i="22"/>
  <c r="F21" i="22"/>
  <c r="E11" i="22"/>
  <c r="D11" i="22"/>
  <c r="F13" i="22"/>
  <c r="F14" i="22"/>
  <c r="F15" i="22"/>
  <c r="F16" i="22"/>
  <c r="F17" i="22"/>
  <c r="F18" i="22"/>
  <c r="F12" i="22"/>
  <c r="F20" i="22"/>
  <c r="F12" i="21"/>
  <c r="F13" i="21"/>
  <c r="F58" i="23" l="1"/>
  <c r="F56" i="23" s="1"/>
  <c r="E16" i="16"/>
  <c r="E10" i="22"/>
  <c r="E9" i="22" s="1"/>
  <c r="D10" i="22"/>
  <c r="D9" i="22" s="1"/>
  <c r="F11" i="22"/>
  <c r="F19" i="22"/>
  <c r="F10" i="22" l="1"/>
  <c r="F9" i="22" s="1"/>
  <c r="C16" i="16" s="1"/>
  <c r="E22" i="21"/>
  <c r="D22" i="21"/>
  <c r="F25" i="21"/>
  <c r="F27" i="21"/>
  <c r="F24" i="21"/>
  <c r="F23" i="21"/>
  <c r="E14" i="21"/>
  <c r="D14" i="21"/>
  <c r="F21" i="21"/>
  <c r="F20" i="21"/>
  <c r="E11" i="21"/>
  <c r="D11" i="21"/>
  <c r="F19" i="21"/>
  <c r="F18" i="21"/>
  <c r="F17" i="21"/>
  <c r="F16" i="21"/>
  <c r="F15" i="21"/>
  <c r="F28" i="20"/>
  <c r="E25" i="20"/>
  <c r="D25" i="20"/>
  <c r="F20" i="20"/>
  <c r="F30" i="20"/>
  <c r="F29" i="20"/>
  <c r="F27" i="20"/>
  <c r="F26" i="20"/>
  <c r="E23" i="20"/>
  <c r="D23" i="20"/>
  <c r="F19" i="20"/>
  <c r="F18" i="20"/>
  <c r="F17" i="20"/>
  <c r="F16" i="20"/>
  <c r="F15" i="20"/>
  <c r="F14" i="20"/>
  <c r="F13" i="20"/>
  <c r="E12" i="20"/>
  <c r="E10" i="20" s="1"/>
  <c r="D12" i="20"/>
  <c r="D10" i="20" s="1"/>
  <c r="F65" i="19"/>
  <c r="F63" i="19"/>
  <c r="F62" i="19"/>
  <c r="F58" i="19"/>
  <c r="F57" i="19"/>
  <c r="E14" i="19"/>
  <c r="D14" i="19"/>
  <c r="F48" i="19"/>
  <c r="F47" i="19"/>
  <c r="F46" i="19"/>
  <c r="F45" i="19"/>
  <c r="F44" i="19"/>
  <c r="F43" i="19"/>
  <c r="F42" i="19"/>
  <c r="D13" i="16" s="1"/>
  <c r="D18" i="16" s="1"/>
  <c r="F40" i="19"/>
  <c r="F39" i="19"/>
  <c r="F38" i="19"/>
  <c r="F37" i="19"/>
  <c r="F36" i="19"/>
  <c r="F34" i="19"/>
  <c r="F33" i="19"/>
  <c r="F30" i="19"/>
  <c r="F25" i="19"/>
  <c r="F21" i="19"/>
  <c r="E11" i="19"/>
  <c r="D11" i="19"/>
  <c r="F14" i="16" l="1"/>
  <c r="G14" i="16"/>
  <c r="E15" i="16"/>
  <c r="F64" i="19"/>
  <c r="F15" i="16"/>
  <c r="G15" i="16"/>
  <c r="D10" i="21"/>
  <c r="D9" i="21" s="1"/>
  <c r="E10" i="21"/>
  <c r="E9" i="21" s="1"/>
  <c r="F56" i="19"/>
  <c r="F61" i="19"/>
  <c r="E9" i="20"/>
  <c r="F25" i="20"/>
  <c r="F12" i="20"/>
  <c r="F10" i="20" s="1"/>
  <c r="E10" i="19"/>
  <c r="E9" i="19" s="1"/>
  <c r="D10" i="19"/>
  <c r="D9" i="19" s="1"/>
  <c r="F22" i="21"/>
  <c r="F14" i="21"/>
  <c r="F11" i="21"/>
  <c r="D9" i="20"/>
  <c r="F23" i="20"/>
  <c r="F20" i="19"/>
  <c r="F19" i="19"/>
  <c r="F18" i="19"/>
  <c r="F17" i="19"/>
  <c r="F16" i="19"/>
  <c r="F15" i="19"/>
  <c r="F12" i="19"/>
  <c r="E12" i="17"/>
  <c r="E10" i="17" s="1"/>
  <c r="E9" i="17" s="1"/>
  <c r="D12" i="17"/>
  <c r="D10" i="17" s="1"/>
  <c r="D9" i="17" s="1"/>
  <c r="F20" i="17"/>
  <c r="F19" i="17"/>
  <c r="F18" i="17"/>
  <c r="F17" i="17"/>
  <c r="F16" i="17"/>
  <c r="F15" i="17"/>
  <c r="F14" i="17"/>
  <c r="F13" i="17"/>
  <c r="E9" i="16" s="1"/>
  <c r="G9" i="16" l="1"/>
  <c r="F11" i="19"/>
  <c r="F13" i="16"/>
  <c r="F18" i="16" s="1"/>
  <c r="E13" i="16"/>
  <c r="E18" i="16" s="1"/>
  <c r="F55" i="19"/>
  <c r="F10" i="21"/>
  <c r="F9" i="20"/>
  <c r="C14" i="16" s="1"/>
  <c r="F12" i="17"/>
  <c r="F10" i="17" s="1"/>
  <c r="F9" i="17" s="1"/>
  <c r="C9" i="16" s="1"/>
  <c r="F14" i="19"/>
  <c r="F10" i="19" l="1"/>
  <c r="F9" i="21"/>
  <c r="C15" i="16" s="1"/>
  <c r="F9" i="19"/>
  <c r="C13" i="16" l="1"/>
  <c r="G12" i="14" l="1"/>
  <c r="G17" i="16" l="1"/>
  <c r="G18" i="16" s="1"/>
  <c r="G11" i="14"/>
  <c r="G10" i="14"/>
  <c r="G9" i="14"/>
  <c r="C17" i="16" s="1"/>
  <c r="E10" i="23" l="1"/>
  <c r="E9" i="23" s="1"/>
  <c r="F20" i="23" l="1"/>
  <c r="F10" i="23" s="1"/>
  <c r="F9" i="23" l="1"/>
  <c r="C11" i="16" s="1"/>
  <c r="C18" i="16" l="1"/>
</calcChain>
</file>

<file path=xl/sharedStrings.xml><?xml version="1.0" encoding="utf-8"?>
<sst xmlns="http://schemas.openxmlformats.org/spreadsheetml/2006/main" count="773" uniqueCount="560">
  <si>
    <t>TT</t>
  </si>
  <si>
    <t>Danh mục dự án</t>
  </si>
  <si>
    <t>Chủ đầu tư</t>
  </si>
  <si>
    <t>Mã dự án</t>
  </si>
  <si>
    <t>TỔNG CỘNG</t>
  </si>
  <si>
    <t>ĐVT: Đồng</t>
  </si>
  <si>
    <t>I</t>
  </si>
  <si>
    <t>2</t>
  </si>
  <si>
    <t>II</t>
  </si>
  <si>
    <t>1</t>
  </si>
  <si>
    <t>3</t>
  </si>
  <si>
    <t>-</t>
  </si>
  <si>
    <t>Khu đô thị phía Đông đường Thành Cổ</t>
  </si>
  <si>
    <t>4</t>
  </si>
  <si>
    <t>C</t>
  </si>
  <si>
    <t>III</t>
  </si>
  <si>
    <t>Ghi chú</t>
  </si>
  <si>
    <t>Kế hoạch 2021</t>
  </si>
  <si>
    <t>Kế hoạch 2021 đã giải ngân đến hết ngày 31/01/2022</t>
  </si>
  <si>
    <t>Số vốn năm 2021 đến hết ngày 31/01/2022 chưa giải ngân</t>
  </si>
  <si>
    <t>IV</t>
  </si>
  <si>
    <t xml:space="preserve">NGUỒN THU SỬ DỤNG ĐẤT </t>
  </si>
  <si>
    <t>NGUỒN THU XỔ SỐ KIÊN THIẾT</t>
  </si>
  <si>
    <t>NGUỒN VỐN CÂN ĐỐI THEO TIÊU CHÍ</t>
  </si>
  <si>
    <t>7593697</t>
  </si>
  <si>
    <t>Tiểu Dự án Cấp điện nông thôn từ lưới điện quốc gia tỉnh Quảng Trị, giai đoạn 2018 - 2020 - EU tài trợ</t>
  </si>
  <si>
    <t>7424666</t>
  </si>
  <si>
    <t>Dự án Hạ tầng cơ bản cho phát triển toàn diện các tỉnh Quảng Trị</t>
  </si>
  <si>
    <t>Hợp phần GPMB Dự án BIIG2 huyện Gio Linh</t>
  </si>
  <si>
    <t>Hợp phần GPMB Dự án BIIG2 huyện Vĩnh Linh</t>
  </si>
  <si>
    <t>7873764</t>
  </si>
  <si>
    <t>Hợp phần GPMB Dự án BIIG2 huyện Triệu Phong</t>
  </si>
  <si>
    <t>7876954</t>
  </si>
  <si>
    <t>Hợp phần GPMB Dự án BIIG2 huyện Đakrông</t>
  </si>
  <si>
    <t>Hợp phần GPMB Dự án BIIG2 huyện Hướng Hóa</t>
  </si>
  <si>
    <t>Trung tâm bồi dưỡng chính trị TP Đông Hà</t>
  </si>
  <si>
    <t>7810186</t>
  </si>
  <si>
    <t>Khoa y học nhiệt đới bệnh viện đa khoa khu vực Triệu Hải</t>
  </si>
  <si>
    <t>7794343</t>
  </si>
  <si>
    <t>Trung tâm Văn hóa - Thể thao huyện Hải Lăng</t>
  </si>
  <si>
    <t>7832950</t>
  </si>
  <si>
    <t>Huyện Triệu Phong</t>
  </si>
  <si>
    <t>Xây dựng cầu dân sinh và quản lý tài sản địa phương (LRAMP)</t>
  </si>
  <si>
    <t>Phục hồi và quản lý bền vững rừng phòng hộ tỉnh Quảng Trị (JICA)</t>
  </si>
  <si>
    <t>Hỗ trợ xây dựng Nông thôn mới - Huyện Hải Lăng</t>
  </si>
  <si>
    <t>Hỗ trợ xây dựng Nông thôn mới - Huyện Triệu Phong</t>
  </si>
  <si>
    <t>Hỗ trợ xây dựng Nông thôn mới - Huyện Gio Linh</t>
  </si>
  <si>
    <t>Xây dựng cơ sở hạ tầng di dân ra khỏi vùng ngập lụt 3 xã Triệu Thượng, Triệu Giang, Triệu Long huyện Triệu Phong (giai đoạn 1)</t>
  </si>
  <si>
    <t>Thành phố Đông Hà</t>
  </si>
  <si>
    <t>Thị xã Quảng Trị</t>
  </si>
  <si>
    <t>Địa phương</t>
  </si>
  <si>
    <t xml:space="preserve">Quy hoạch bảo quản, tu bổ, phục hồi di tích quốc gia đặc biệt Đôi bờ Hiền Lương - Bến Hải </t>
  </si>
  <si>
    <t xml:space="preserve">Quy hoạch bảo quản, tu bổ, phục hồi Di tích Quốc gia đặc biệt Cảng Quân sự Đông Hà, tỉnh Quảng Trị </t>
  </si>
  <si>
    <t>Quy hoạch phân khu xây dựng tỷ lệ 1/2000 Khu du lịch sinh thái thác Ba Vòi, huyện Đakrông</t>
  </si>
  <si>
    <t>Quy hoạch phân khu xây dựng tỷ lệ 1/2000 Khu du lịch sinh thái Brai-Tà Puồng, huyện Hướng Hóa</t>
  </si>
  <si>
    <t>Quy hoạch Quảng cáo ngoài trời trên địa bàn tỉnh Quảng Trị</t>
  </si>
  <si>
    <t>Cắm mốc ranh giới sử dụng đất Đồ án Quy hoạch Cảng hàng không Quảng Trị giai đoạn đến năm 2030</t>
  </si>
  <si>
    <t>Quy hoạch xây dựng vùng huyện Vĩnh Linh đến năm 2040, định hướng đến năm 2050</t>
  </si>
  <si>
    <t>Điều chỉnh quy hoạch phân khu phường Đông Thanh tỷ lệ 1/2000</t>
  </si>
  <si>
    <t>Quy hoạch xây dựng vùng huyện Triệu Phong đến năm 2030 tầm nhìn đến năm 2050</t>
  </si>
  <si>
    <t>Hệ thống cấp nước tập trung huyện đảo Cồn Cỏ (giai đoạn 2)</t>
  </si>
  <si>
    <t>Trụ sở Tỉnh ủy và các cơ quan, giai đoạn 1</t>
  </si>
  <si>
    <t>Huyện đảo Cồn Cỏ</t>
  </si>
  <si>
    <t>Huyện Hải Lăng</t>
  </si>
  <si>
    <t>Huyện Vĩnh Linh</t>
  </si>
  <si>
    <t>Huyện Gio Linh</t>
  </si>
  <si>
    <t>Huyện Cam Lộ</t>
  </si>
  <si>
    <t>Huyện Đakrông</t>
  </si>
  <si>
    <t>Huyện Hướng Hóa</t>
  </si>
  <si>
    <t>HUYỆN ĐẢO CỒN CỎ</t>
  </si>
  <si>
    <t>Đường T3, huyện đảo Cồn Cỏ</t>
  </si>
  <si>
    <t>Khu đô thị sinh thái Nam Đông Hà</t>
  </si>
  <si>
    <t>Đường vành đai cứu hộ cứu nạn phía Tây thành phố Đông Hà (giai đoạn 1)</t>
  </si>
  <si>
    <r>
      <t xml:space="preserve">Khu đô thị Tân Vĩnh </t>
    </r>
    <r>
      <rPr>
        <sz val="14"/>
        <rFont val="Times New Roman"/>
        <family val="1"/>
      </rPr>
      <t/>
    </r>
  </si>
  <si>
    <t>Xây dựng cơ sở hạ tầng Khu đô thị Bắc Sông Hiếu</t>
  </si>
  <si>
    <t>Khu đô thị Bắc sông Hiếu giai đoạn 2</t>
  </si>
  <si>
    <r>
      <t xml:space="preserve">
Đường Trần Bình Trọng (đoạn từ Đập ngăn mặn sông Hiếu đến Quốc lộ 9)
</t>
    </r>
    <r>
      <rPr>
        <b/>
        <sz val="12"/>
        <rFont val="Times New Roman"/>
        <family val="1"/>
      </rPr>
      <t/>
    </r>
  </si>
  <si>
    <r>
      <t xml:space="preserve">
Nghĩa trang phục vụ di dời mộ khu vực Bắc sông Hiếu
</t>
    </r>
    <r>
      <rPr>
        <b/>
        <sz val="12"/>
        <rFont val="Times New Roman"/>
        <family val="1"/>
      </rPr>
      <t/>
    </r>
  </si>
  <si>
    <t>Giải phóng mặt bằng sạch phục vụ đấu giá QSD đất để thực hiện dự án Khu đô thị Thương mại - dịch vụ Nam Đông Hà</t>
  </si>
  <si>
    <t>Đường Trường Chinh, thành phố Đông Hà (đoạn từ Lê Lợi đến đường Hùng Vương)</t>
  </si>
  <si>
    <t xml:space="preserve">Công viên Mini Phường 2, thành phố Đông Hà </t>
  </si>
  <si>
    <t>Chợ Tân Liên, Hướng Hóa</t>
  </si>
  <si>
    <t>Cầu Trung Yên</t>
  </si>
  <si>
    <t>Nâng cấp một số tuyến đường nội thị, hệ thống điện chiếu sáng khu vực trung tâm thị trấn Krông Klang, huyện Đakrông</t>
  </si>
  <si>
    <t>NGUÔN VỐN THỰC HIỆN CHƯƠNG TRÌNH MTQG XÂY DỰNG NÔNG THÔN MỚI</t>
  </si>
  <si>
    <t>Chợ Vĩnh Sơn; Hạng mục: Đình chợ, sân bê tông, nhà vệ sinh, hố chứa rác thải, bể chứa nước và giếng khoan</t>
  </si>
  <si>
    <t>7922036</t>
  </si>
  <si>
    <t>Trường THPT Cửa Tùng, hạng mục Nhà vệ sinh giáo viên</t>
  </si>
  <si>
    <t>7927382</t>
  </si>
  <si>
    <t>Xây dựng hệ thống cung cấp nước sạch tập trung xã Vĩnh Hà</t>
  </si>
  <si>
    <t>7927591</t>
  </si>
  <si>
    <t>Sân thể thao xã Gio Mai; Hạng mục: Nâng cấp mặt sân, xây dựng sân khấu, khán đài.</t>
  </si>
  <si>
    <t>7918565</t>
  </si>
  <si>
    <t>Nhà văn hóa thôn Tân Minh; Hạng mục: Xây dựng tường rào, nhà vệ sinh, cải tạo nhà.</t>
  </si>
  <si>
    <t>7917694</t>
  </si>
  <si>
    <t>Nhà văn hóa thôn Mai Xá khu vực 1; Hạng mục: Xây dựng tường rào, nhà vệ sinh.</t>
  </si>
  <si>
    <t>7915122</t>
  </si>
  <si>
    <t>Nhà văn hóa thôn Lâm Xuân; Hạng mục: Xây dựng tường rào, cải tạo nhà.</t>
  </si>
  <si>
    <t>7917693</t>
  </si>
  <si>
    <t>Kiên cố hóa đường GTNT thôn An Lợi</t>
  </si>
  <si>
    <t>Tường rào Trường Tiểu học và Trung học cơ cớ Triệu Độ</t>
  </si>
  <si>
    <t>Đường hai đầu công dây văng sông Hiếu - giai đoạn 1</t>
  </si>
  <si>
    <t>Cải tạo nhà khách Tỉnh ủy</t>
  </si>
  <si>
    <t>Cải tạo, sửa chữa nhà làm việc các Ban Đảng, nhà công vụ</t>
  </si>
  <si>
    <t xml:space="preserve">Cơ sở hạ tầng khu đô thị mới võ Thị Sáu (giai đoạn 2) </t>
  </si>
  <si>
    <t>Hệ thống đường giao thông khu dân cư phía Tây đường Nguyễn Trường Tộ</t>
  </si>
  <si>
    <t>Trường THCS Thành Cổ, thị xã Quảng Trị</t>
  </si>
  <si>
    <t>Đường giao thông khu phố 1, khu phố 3, phường An Đôn</t>
  </si>
  <si>
    <t xml:space="preserve">Khu đô thị mới Võ Văn Kiệt </t>
  </si>
  <si>
    <t>Nâng cấp , cải tạo hệ thống thoát nước khu vực đường Lý Thái Tổ - Lê Quý Đôn</t>
  </si>
  <si>
    <t>Hệ thống thoát nước khu dân cư Bàu Cháu (Đường Phan Châu Trinh ra sông Thạch Hãn)</t>
  </si>
  <si>
    <t>Hạ tầng cụm công nghiệp Hải Lệ (giai đoạn 1); hạng mục: San lấp mặt bằng, cổng chính vào cụm công nghiệp, hệ thống điện chiếu sáng</t>
  </si>
  <si>
    <t>THỊ XÃ QUẢNG TRỊ</t>
  </si>
  <si>
    <t>Kế hoạch 2021 kéo dài sang năm 2022</t>
  </si>
  <si>
    <t>Kế hoạch 2021 đã giải ngân đến ngày 31/01/2022</t>
  </si>
  <si>
    <t>HUYỆN GIO LINH</t>
  </si>
  <si>
    <t>CẤP HUYỆN QUẢN LÝ</t>
  </si>
  <si>
    <t>I.1</t>
  </si>
  <si>
    <t>Nguồn vốn cân đối theo tiêu chí</t>
  </si>
  <si>
    <t>Trường TH và THCS Gio Quang; Hạng mục: Phòng đa chức năng điểm trường Thôn Tân Kỳ (giai đoạn 1)</t>
  </si>
  <si>
    <t>7905235</t>
  </si>
  <si>
    <t>Đường vào khu kinh tế vùng cát thị trấn Cửa Việt (giai đoạn 1)</t>
  </si>
  <si>
    <t>I.2</t>
  </si>
  <si>
    <t>Nguồn thu sử dụng đất</t>
  </si>
  <si>
    <t>Trường mầm non Hải Thái. Hạng mục: Cải tạo, nâng cấp 3 phòng học</t>
  </si>
  <si>
    <t>Trường mầm non Gio Châu; Hạng mục: Nhà 2 tầng 4 phòng học</t>
  </si>
  <si>
    <t>7896098</t>
  </si>
  <si>
    <t>Sửa chữa, nâng cấp trường TH&amp;THCS Gio Mỹ ; Hạng mục: Tu sửa phòng học, nâng cấp sân, tường rào cụm Cẩm Khê</t>
  </si>
  <si>
    <t>Xây dựng nhà văn hóa Thôn Tân Kỳ (Thôn mới sáp nhập)</t>
  </si>
  <si>
    <t>7905236</t>
  </si>
  <si>
    <t>Nâng cấp hệ thống Đài truyền thanh xã Gio Mỹ</t>
  </si>
  <si>
    <t>Xây dựng bể chứa rác thải, bảo vệ thực vật 6 thôn, xã Gio Mỹ</t>
  </si>
  <si>
    <t>Phát triển điểm dân cư xã Gio Hòa</t>
  </si>
  <si>
    <t>Phát triển điểm dân cư xã Linh Hải</t>
  </si>
  <si>
    <t>Phát triển điểm dân cư xã Gio Sơn</t>
  </si>
  <si>
    <t>Phát triển điểm dân cư xã Gio Châu</t>
  </si>
  <si>
    <t>Hệ thống điện chiếu sáng công cộng đường Nguyễn Chí Thanh, đường Trần Đình Ân, thị trấn Gio Linh (giai đoạn 1)</t>
  </si>
  <si>
    <t>7895794</t>
  </si>
  <si>
    <t>Đường Bến U đi thôn Lan Đình-Phong Bình (giai đoạn 1)</t>
  </si>
  <si>
    <t>7903388</t>
  </si>
  <si>
    <t>Kênh tưới kết hợp tiêu HTX Thủy Khê</t>
  </si>
  <si>
    <t>Kênh tiêu HTX Lại An</t>
  </si>
  <si>
    <t>7887551</t>
  </si>
  <si>
    <t>Kế hoạch sử dụng đất năm 2022</t>
  </si>
  <si>
    <t>7941984</t>
  </si>
  <si>
    <t>Sửa chữa trụ sở UBND xã Trung Sơn; Hạng mục: Thay cửa, mái, trần la phong</t>
  </si>
  <si>
    <t>Trụ sở UBND xã Gio An; Hạng mục: Xây mới 05 phòng làm việc</t>
  </si>
  <si>
    <t xml:space="preserve">Đường bê tông nội đồng thôn Lại An năm 2020; Hạng mục: Tuyến 1 </t>
  </si>
  <si>
    <t>Nâng cấp đường liên thôn Cẩm Phổ đến thôn Nhĩ Thượng</t>
  </si>
  <si>
    <t>Kênh mương nội đồng thôn Lại An năm 2020; Hạng mục: Tuyến 1</t>
  </si>
  <si>
    <t>Sửa chữa, nâng cấp trụ sở xã Gio Mỹ năm 2020; Hạng mục: Trụ sở Ủy ban,UBMT và các đoàn thể</t>
  </si>
  <si>
    <t>Nâng cấp nghĩa trang liệt sỹ xã Gio Mỹ năm 2020 (Giai đoạn 2)</t>
  </si>
  <si>
    <t>Sửa chữa, nâng cấp trường TH&amp;THCS Gio Mỹ; Hạng mục: Sân cụm Thượng Mỹ, điểm trường Trung tâm</t>
  </si>
  <si>
    <t>Sữa chữa, nâng cấp trường Mầm non xã Gio Mỹ; Hạng mục: Nâng cấp nền 4 phòng học, sân trường, đường, tường rào cụm Cẩm Khê</t>
  </si>
  <si>
    <t>Nâng cấp sân vận động xã Gio Mỹ</t>
  </si>
  <si>
    <t>Nâng cấp, sửa chữa hệ thống đèn LED hình các loại hoa trên Quốc Lộ 1A</t>
  </si>
  <si>
    <t>Nâng cấp đê tả Thạch Hản đoạn Mai Xá, xã Gio Mai; Hạng mục: Đền bù, giải phóng mặt bằng 02 cống tròn của hộ ông Nguyễn Văn Thắng và Trần Đại Nghĩa</t>
  </si>
  <si>
    <t>7922041</t>
  </si>
  <si>
    <t>Sửa chữa, nâng cấp Trung tâm học tập cộng đồng thôn Lại An (Giai đoạn 2)</t>
  </si>
  <si>
    <t>Nâng cấp đường điện thắp sáng thôn Lại An</t>
  </si>
  <si>
    <t xml:space="preserve">Nhà bia tưởng niệm thôn Lại An (Giai đoạn 2) </t>
  </si>
  <si>
    <t>Sửa chữa trụ sở UBND xã Trung Sơn; Hạng mục: Sơn mới toàn bộ nhà.</t>
  </si>
  <si>
    <t>Cải tạo, sửa chữa trụ sở làm việc UBND xã Hải Thái</t>
  </si>
  <si>
    <t>Cổng chào trang trí Led tại đường 2/4 - thị trấn Gio Linh (giai đoạn 2)</t>
  </si>
  <si>
    <t>Sửa chữa, cải tạo bãi rác tập trung huyện Gio Linh</t>
  </si>
  <si>
    <t>CẤP XÃ QUẢN LÝ</t>
  </si>
  <si>
    <t>Hệ thống rãnh thoát nước đường Lý Thường Kiệt, thị trấn Gio Linh</t>
  </si>
  <si>
    <t>7910354</t>
  </si>
  <si>
    <t>Xây dựng mương tưới, tiêu vùng Lịch</t>
  </si>
  <si>
    <t>7930487</t>
  </si>
  <si>
    <t>Đường cấp phối nội đồng HTX Kỳ Trúc năm 2021</t>
  </si>
  <si>
    <t>7922857</t>
  </si>
  <si>
    <t>Bê tông hoá kênh mương nội đồng thôn Tân Minh N4</t>
  </si>
  <si>
    <t>7931576</t>
  </si>
  <si>
    <t>Sửa chữa, nâng cấp các công trình xây dựng xã Gio Mai</t>
  </si>
  <si>
    <t>7937844</t>
  </si>
  <si>
    <t>Kênh tưới trạm bơm Nhĩ Thượng (Giai đoạn 2)</t>
  </si>
  <si>
    <t>7918605</t>
  </si>
  <si>
    <t>HUYỆN CAM LỘ</t>
  </si>
  <si>
    <t>Quy hoạch chi tiết 1/500 khu đô thị phía Nam trung tâm TT Cam Lộ, huyện Cam Lộ, tỉnh Quảng Trị</t>
  </si>
  <si>
    <t>Điều chỉnh quy hoạch chi tiết xây dựng khu vực  Ngã Tư Sòng</t>
  </si>
  <si>
    <t xml:space="preserve"> Xử lý ô nhiễm môi trường tại làng bún Cẩm Thạch, Cam An</t>
  </si>
  <si>
    <t>7730648</t>
  </si>
  <si>
    <t xml:space="preserve">  Mô hình lò đốt rác cụm xã huyện Cam Lộ</t>
  </si>
  <si>
    <t>7798711</t>
  </si>
  <si>
    <t xml:space="preserve"> Xây dựng ô chôn lấp rác thải tập trung huyện Cam Lộ; Địa điểm: xã Cam Tuyền, huyện Cam Lộ</t>
  </si>
  <si>
    <t>7839482</t>
  </si>
  <si>
    <t xml:space="preserve"> Hệ thống giao thông vùng nguyên liệu cây con chủ lực</t>
  </si>
  <si>
    <t>7565587</t>
  </si>
  <si>
    <t xml:space="preserve"> Đường liên xã Cam Hiếu-TT Cam Lộ, huyện Cam Lộ</t>
  </si>
  <si>
    <t>7792298</t>
  </si>
  <si>
    <t xml:space="preserve"> Hệ thống điện chiếu sáng tuyến đường Hàm Nghi TT Cam Lộ</t>
  </si>
  <si>
    <t>7827673</t>
  </si>
  <si>
    <t>II.1</t>
  </si>
  <si>
    <t xml:space="preserve"> Trường TH &amp; THCS Cam Hiếu; HM: Thoát úng, sân, tường rào</t>
  </si>
  <si>
    <t>7928943</t>
  </si>
  <si>
    <t xml:space="preserve"> Đường vào Nghĩa trang Liệt sỹ và trung tâm văn hoá - thể thao xã Cam Thuỷ</t>
  </si>
  <si>
    <t>7812164</t>
  </si>
  <si>
    <t xml:space="preserve"> Đường vào vùng sản xuất tập trung xã Cam Thành</t>
  </si>
  <si>
    <t>7920145</t>
  </si>
  <si>
    <t xml:space="preserve"> Hệ thống đường giao thông KP7 thị trấn Cam Lộ</t>
  </si>
  <si>
    <t>7925739</t>
  </si>
  <si>
    <t xml:space="preserve"> Đường vào vùng SX tập trung xã Cam Tuyền</t>
  </si>
  <si>
    <t>7929842</t>
  </si>
  <si>
    <t>Cắm mốc thực địa theo quy hoạch giao thông thị trấn Krông Klang</t>
  </si>
  <si>
    <t>Thiết bị hệ thống công sự trận địa, sở chỉ huy trong diễn tập phòng thủ huyện Đakrông (GĐ 2)</t>
  </si>
  <si>
    <t>HUYỆN ĐAKRÔNG</t>
  </si>
  <si>
    <t>Tạo quỹ đất đề đấu giá QSD đất các lô xen kẽ trong khu dân cư trên địa bàn thị trấn</t>
  </si>
  <si>
    <t>Tạo quỹ đất sạch để đấu giá QSD đất công ty lương thực bàn giao</t>
  </si>
  <si>
    <t xml:space="preserve">Dự án ĐTXD khu TĐC di dân khẩn cấp, ổn định di dân, định cư ra khỏi vùng lũ ống, lũ quét và sạt lỡ xã Tà Rụt. HM: Cắm mốc, phân lô. </t>
  </si>
  <si>
    <t xml:space="preserve">San tạo mặt bằng để đấu giá QSD đất hai bên tuyến đường T4, thị trấn Krông Klang (GĐ 2) </t>
  </si>
  <si>
    <t>Nhà văn hóa khóm II-Thị trấn Krông Klang</t>
  </si>
  <si>
    <t>Sửa chữa trụ sở thị trấn Krông KLang</t>
  </si>
  <si>
    <t xml:space="preserve">Quy hoạch chi tiết tỷ lệ 1/500 cụm dân cư hai bên tuyến đường T3 đi bệnh viện (đường Nguyễn Du) </t>
  </si>
  <si>
    <t>Sửa chữa trụ sở xã A Ngo, huyện Đakrông</t>
  </si>
  <si>
    <t>Cải tạo trụ sở làm việc UBND huyện và mua sắm trang thiết bị phục vụ hội nghị trực tuyến cấp huyện, cấp xã</t>
  </si>
  <si>
    <t>Sửa chữa trụ sở Trung tâm Chính trị huyện</t>
  </si>
  <si>
    <t>Trường mầm non Hướng Hiệp-điểm trường chính; Hạng mục: nhà bếp</t>
  </si>
  <si>
    <t>Đường nội đồng thôn Xuân Lâm</t>
  </si>
  <si>
    <t>I. 3</t>
  </si>
  <si>
    <t>HUYỆN HƯỚNG HÓA</t>
  </si>
  <si>
    <t>Sửa chữa trụ sở Thanh tra huyện Hướng Hóa</t>
  </si>
  <si>
    <t>7851241</t>
  </si>
  <si>
    <t>Nâng cấp đường Văn Cao, Khối 2 thị trấn Khe Sanh</t>
  </si>
  <si>
    <t>7830814</t>
  </si>
  <si>
    <t>Trường Mầm non Tân Hợp</t>
  </si>
  <si>
    <t>7750349</t>
  </si>
  <si>
    <t>Trường THCS Khe Sanh - HM: Cải tạo nhà học 02 tầng và nhà hiệu bộ</t>
  </si>
  <si>
    <t>7859075</t>
  </si>
  <si>
    <t>Trường THCS Tân Liên - HM: Cải tạo nhà học 10 phòng, nhà học 04 phòng và nhà vệ sinh</t>
  </si>
  <si>
    <t>7859076</t>
  </si>
  <si>
    <t>Đường kiệt 283 Lê Duẩn nối kiệt 9 Đinh Tiên Hoàng, khối 3B, thị trấn Khe Sanh</t>
  </si>
  <si>
    <t>Sửa chữa trụ sở UBND thị trấn Khe Sanh</t>
  </si>
  <si>
    <t>Sửa chữa trụ sở phòng Nội vụ và các cơ quan</t>
  </si>
  <si>
    <t>7893934</t>
  </si>
  <si>
    <t>Sửa chữa trụ sở Trung tâm y tế huyện</t>
  </si>
  <si>
    <t>I.3</t>
  </si>
  <si>
    <t>Trường Mầm non Hướng Linh - Điểm trường thôn Mới</t>
  </si>
  <si>
    <t>Trường Mầm non A Túc - Điểm trường Tăng Cô</t>
  </si>
  <si>
    <t>Trường Tiểu học số 1 Khe Sanh  - HM: Sửa chữa nhà học 02 tầng 08 phòng học, nhà vệ sinh, bếp ăn và một số hạng mục phụ trợ</t>
  </si>
  <si>
    <t>7890165</t>
  </si>
  <si>
    <t>Trường Tiểu học số 2 Khe Sanh - HM: Cải tạo nhà học 02 tầng 12 phòng học</t>
  </si>
  <si>
    <t>7890166</t>
  </si>
  <si>
    <t>Sửa chữa khẩn cấp cống tràn thôn Sê Pu thuộc tuyến đường Cha Lỳ - Sê Pu xã Hướng Lập</t>
  </si>
  <si>
    <t>Sửa chữa khẩn cấp cống tràn thôn Xa Re đi thôn Ruộng xã Hướng Tân</t>
  </si>
  <si>
    <t>Sửa chữa khẩn cấp cống tràn thôn Tân Vĩnh đi thôn Ruộng xã Hướng Tân</t>
  </si>
  <si>
    <t>Sửa chữa khẩn cấp cầu tràn thôn Tân Hào, xã Tân Liên</t>
  </si>
  <si>
    <t>Nhà văn hóa truyền thống Vân Kiều - Pa Cô; Hạng mục: Sửa chữa sau bão số 9</t>
  </si>
  <si>
    <t>Đường giao thông T4 xã Tân Hợp</t>
  </si>
  <si>
    <t>Cầu Bản Vây 1, xã Tân Lập GĐ2</t>
  </si>
  <si>
    <t>Cầu bản tại Bản 2; Cống tại thôn Úp Ly 2</t>
  </si>
  <si>
    <t>Đường giao thông xã Thanh xã Xy</t>
  </si>
  <si>
    <t>Đường giao thông xã Thuận đi xã Hướng Lộc</t>
  </si>
  <si>
    <t>Cống tràn thôn Pả Xía</t>
  </si>
  <si>
    <t>Cống tràn thôn A Dơi Đớ, thôn Xa Doan</t>
  </si>
  <si>
    <t>Cống tràn đường giao thông thôn Hùn đi thôn Pầng</t>
  </si>
  <si>
    <t>Kè chắn đất trường Mầm non Ba Tầng</t>
  </si>
  <si>
    <t>Đường giao thông thôn Cha Lỳ đi thôn Cù Bai</t>
  </si>
  <si>
    <t>Đường giao thông A Túc đi xã Xy</t>
  </si>
  <si>
    <t>Cầu tràn Km2+500 - Đường vào thác Ồ Ồ xã Tân Long</t>
  </si>
  <si>
    <t>Cầu tràn Km2+750 - Đường vào thác Ồ Ồ xã Tân Long</t>
  </si>
  <si>
    <t>Cống tràn thôn Chênh Vênh, xã Hướng Phùng</t>
  </si>
  <si>
    <t>Cống tràn thôn Xa Ry, xã Hướng Phùng</t>
  </si>
  <si>
    <t>Đường Đinh Tiên Hoàng</t>
  </si>
  <si>
    <t>Đường giao thông xã Hướng Phùng đi xã Hướng Sơn</t>
  </si>
  <si>
    <t>Đường giao thông vào khu sản xuất thôn A Ho, xã Thanh</t>
  </si>
  <si>
    <t>Đường giao thông thôn Mã Lai đi thôn Pun, xã Hướng Phùng</t>
  </si>
  <si>
    <t>Đường giao thông liên thôn Tà Rùng, xã Hướng Việt</t>
  </si>
  <si>
    <t>Đường giao thông thôn Tân Trung, xã Tân Lập đi thôn Pa Ka, xã Hướng Lộc</t>
  </si>
  <si>
    <t>Đường giao thông thôn Xa Tuông đi thôn Ba Tầng (đoạn thôn Xa Tuông đi thôn Măng Sông)</t>
  </si>
  <si>
    <t>Trường Tiểu học Hướng Tân</t>
  </si>
  <si>
    <t>Trường TH&amp;THCS Hướng Việt</t>
  </si>
  <si>
    <t>Trường THCS Khe Sanh</t>
  </si>
  <si>
    <t>Trường Tiểu học số 2 Khe Sanh</t>
  </si>
  <si>
    <t>Trường Mầm non Tân Liên</t>
  </si>
  <si>
    <t>Trường Mầm non Tân Thành</t>
  </si>
  <si>
    <t>Đường Trường Chinh</t>
  </si>
  <si>
    <t>Đường Phan Đình Phùng</t>
  </si>
  <si>
    <t>Kiệt 48 Phan Chu Trinh nối Đinh Tiên Hoàng</t>
  </si>
  <si>
    <t>Sửa chữa sân Uỷ ban nhân dân xã Tân Lập và các hạng mục liên quan</t>
  </si>
  <si>
    <t>Xây dựng công trình đường bê tông nội bộ khu tái định cư Ra Ly - Rào, xã Hướng Sơn</t>
  </si>
  <si>
    <t>San lấp mặt bằng, cắm mốc, phân lô khu tái định cư thôn Ra Ly - Rào, xã Hướng Sơn</t>
  </si>
  <si>
    <t>HUYỆN HẢI LĂNG</t>
  </si>
  <si>
    <t>Đường ra vùng cát xã Hải Thiện (giai đoạn 4, gồm 2 tuyến)</t>
  </si>
  <si>
    <t>Cắm mốc thực địa QH chi  tiết xây dựng khu TTCN-DV-TDTT phía Tây Bắc đường Hùng Vương</t>
  </si>
  <si>
    <t>7936214</t>
  </si>
  <si>
    <t>Trạm bơm Mỹ Chánh xã Hải Chánh</t>
  </si>
  <si>
    <t>Sửa chữa Phòng Nội vụ huyện Hải Lăng</t>
  </si>
  <si>
    <t>7901505</t>
  </si>
  <si>
    <t>Sửa chữa Trung tâm Phát triển cụm Công nghiệp và Khuyến công huyện</t>
  </si>
  <si>
    <t>7896838</t>
  </si>
  <si>
    <t>Sửa chữa phòng Lao động-TB&amp;XH huyện Hải Lăng</t>
  </si>
  <si>
    <t>7899506</t>
  </si>
  <si>
    <t>Sửa chữa phòng Văn hóa-Thông tin huyện; hạng mục: Chống thấm, sơn sửa nhà làm việc</t>
  </si>
  <si>
    <t>7902648</t>
  </si>
  <si>
    <t>Sửa chữa phòng Y tế; hạng mục: Lợp, chống thấm mái, quét sơn</t>
  </si>
  <si>
    <t>7905751</t>
  </si>
  <si>
    <t>Xây dựng, lắp đặt hệ thống Camara giám sát ATTT, ATGT trên địa bàn huyện</t>
  </si>
  <si>
    <t>7004692</t>
  </si>
  <si>
    <t>Đường ra vùng cát phát triển sản xuất, xã Hải Ba</t>
  </si>
  <si>
    <t>Điện chiếu sáng trục đường chính thôn Long Hưng (đoạn từ QL1A - Đường tránh Thành Cổ)</t>
  </si>
  <si>
    <t>7916151</t>
  </si>
  <si>
    <t>Sân vận động huyện Hải Lăng</t>
  </si>
  <si>
    <t xml:space="preserve">Nâng cấp, mở rộng bãi rác tập trung tại thị trấn Diên Sanh </t>
  </si>
  <si>
    <t xml:space="preserve">GPMB hồ Khe Chè Thượng xây dựng khu công viên </t>
  </si>
  <si>
    <t>Tường rào Nhà văn hóa thôn Kim Long, xã Hải Quế</t>
  </si>
  <si>
    <t>7906130</t>
  </si>
  <si>
    <t>Điện sáng QL 49 đoạn qua thôn Kim Long, xã Hải Quế</t>
  </si>
  <si>
    <t>7905232</t>
  </si>
  <si>
    <t>Sửa chữa Trường TH&amp;THCS Hải Quế</t>
  </si>
  <si>
    <t>7905233</t>
  </si>
  <si>
    <t>Đường ra vùng sản xuất Rú Ràn thôn Đại An Khê, xã Hải Thượng</t>
  </si>
  <si>
    <t>7904706</t>
  </si>
  <si>
    <t>Nâng cấp sân vận động trung tâm xã Hải Ba</t>
  </si>
  <si>
    <t>7907151</t>
  </si>
  <si>
    <t>Nâng cấp đường liên thôn Lam Thủy - Kinh Duy, xã Hải Hưng</t>
  </si>
  <si>
    <t>7903333</t>
  </si>
  <si>
    <t>Đường tránh khu du lịch sinh thái Trà Lộc (đoạn còn lại)</t>
  </si>
  <si>
    <t>7903334</t>
  </si>
  <si>
    <t>Đường vào khu di tích Dũng sỹ Phường Sắn (giai đoạn 2)</t>
  </si>
  <si>
    <t>7904700</t>
  </si>
  <si>
    <t>Nâng cấp đường thôn Mỹ Thủy và sân Trụ sở làm việc xã Hải An</t>
  </si>
  <si>
    <t>7901855</t>
  </si>
  <si>
    <t>Đường GTNT-đập Hồ Eo, xã Hải Lâm</t>
  </si>
  <si>
    <t>7907939</t>
  </si>
  <si>
    <t>Sửa chữa Trụ sở HĐND&amp;UBND huyện</t>
  </si>
  <si>
    <t>7901963</t>
  </si>
  <si>
    <t xml:space="preserve">Chỉnh trang đô thị trồng cây xanh </t>
  </si>
  <si>
    <t>7901519</t>
  </si>
  <si>
    <t>Đường liên thôn Thiện Tây-Thiện Đông, xã Hải Định</t>
  </si>
  <si>
    <t>Đường trục thôn Nam Chánh, xã Hải Chánh</t>
  </si>
  <si>
    <t>Nhà văn hóa thôn Mỹ Chánh, xã Hải Chánh</t>
  </si>
  <si>
    <t>Đường Trường Sa nối khu dân cư ra vùng sản xuất thôn Trà Lộc, xã Hải Hưng</t>
  </si>
  <si>
    <t>Trường TH&amp;THCS Hải Ba</t>
  </si>
  <si>
    <t>Xây mới sân, tường rào, cổng NVH thôn Khe Mương</t>
  </si>
  <si>
    <t xml:space="preserve">Sửa chữa đập ruộng cấy, xã Hải Chánh </t>
  </si>
  <si>
    <t>Sửa chữa đập 15, xã Hải Phú</t>
  </si>
  <si>
    <t>7911421</t>
  </si>
  <si>
    <t>Khắc phục xói lở cầu An Lạc và đường hai đầu cầu xã Hải Phú</t>
  </si>
  <si>
    <t>Chốt kiểm tra y tế phòng, chống dịch Covid- 19</t>
  </si>
  <si>
    <t>7907152</t>
  </si>
  <si>
    <t>Các hạng mục phụ trợ chốt kiểm tra y tế phòng, chống dịch Covid-19</t>
  </si>
  <si>
    <t>7925179</t>
  </si>
  <si>
    <t>Nguồn thu sử dụng đất xã</t>
  </si>
  <si>
    <t>II.2</t>
  </si>
  <si>
    <t>Thị trấn Diên Sanh</t>
  </si>
  <si>
    <t>Nâng cấp tuyến đường từ nhà ông Nguyễn Như Mỹ đến nhà Ông Lê Mạnh,Xóm Hiệp,thôn 3, xã Hải Thọ.</t>
  </si>
  <si>
    <t>7804591</t>
  </si>
  <si>
    <t>Hệ thống điện chiếu sáng ĐT.582 (đoạn từ ngã 5 về Hải Thiện), xã Hải Thọ</t>
  </si>
  <si>
    <t>Khu dân cư xã Hải Thọ (nay là thị trấn Diên Sanh). Hạng mục: đất đai; cây trồng, hoa màu; chính sách hỗ trợ; kinh phí phục vụ GPMB công trình, kinh phí thẩm định BT,HT,TĐC.</t>
  </si>
  <si>
    <t>Nâng cấp sân trường mầm non Hải Thọ.</t>
  </si>
  <si>
    <t>7829082</t>
  </si>
  <si>
    <t>Khu đô thị khóm 1, HM: Cấp điện cấp nước, cắm mốc phân lô( giai đoạn 1)</t>
  </si>
  <si>
    <t>7777909</t>
  </si>
  <si>
    <t>Sơn, sửa trụ sở UBND và nhà văn hóa thị trấn Diên Sanh.</t>
  </si>
  <si>
    <t>7867055</t>
  </si>
  <si>
    <t>Nhựa hóa các tuyến đường khu dân cư phía nam Trường TH&amp;THCS thị trấn Hải Lăng( cơ sở 2)</t>
  </si>
  <si>
    <t>7904699</t>
  </si>
  <si>
    <t>Nâng cấp, mở rộng đường Khóm 3</t>
  </si>
  <si>
    <t>7934393</t>
  </si>
  <si>
    <t>Cải tạo vĩa hè, sân vườn Trường Mầm non Hải Thọ và sửa chửa mặt đường Trần Hửu Dực</t>
  </si>
  <si>
    <t>7937846</t>
  </si>
  <si>
    <t>Nhà văn hóa khóm 1; Hạng mục: Nhà hội Trường</t>
  </si>
  <si>
    <t>7936213</t>
  </si>
  <si>
    <t>Nâng cấp, sửa chữa Trạm Y Tế thị trấn Diên Sanh</t>
  </si>
  <si>
    <t>7936211</t>
  </si>
  <si>
    <t>Cải tạo trụ sở làm việc HĐND, MT và các đoàn thể thị trấn</t>
  </si>
  <si>
    <t>7936212</t>
  </si>
  <si>
    <t>Đấu nối cấp điện sinh hoạt điểm dân cư vùng Choi (giai đoạn 2).</t>
  </si>
  <si>
    <t>7936208</t>
  </si>
  <si>
    <t>Nâng cấp, sủa chữa Nghĩa trang Liệt sỷ thị trấn</t>
  </si>
  <si>
    <t>7936210</t>
  </si>
  <si>
    <t>Nâng cấp đường bê tông khóm 6, từ điểm giao giữa hèm 236 đến nhà bà Nguyễn Thị Hai</t>
  </si>
  <si>
    <t>7936207</t>
  </si>
  <si>
    <t>Điểm dân cư phía đông đường Nguyễn Trãi: HM: Khảo sát,, lập quy hoạch; cây trồng, hoa màu; CS hỗ trợ; KP PV GPMB CT:KP thẩm định BT,HT,TĐC; ĐĐCL và CM GPMB PV CT THĐ, GĐ; CC PLĐG QSD đất</t>
  </si>
  <si>
    <t>7885179</t>
  </si>
  <si>
    <t xml:space="preserve">Trường mầm non Sơn Ca; Hạng mục: Lát gạch sân bê tông, xây mới bồn hoa, sân cỏ nhân tạo, rãnh thoát nước
</t>
  </si>
  <si>
    <t>7873063</t>
  </si>
  <si>
    <t>Trường TH&amp;THCS Hải Thọ; Hạng mục: Xây dựng mới nhà vệ sinh điểm trường Tiểu học.</t>
  </si>
  <si>
    <t>7894942</t>
  </si>
  <si>
    <t>Lát gạch sân trụ sở cơ quan thị trấn</t>
  </si>
  <si>
    <t>7909158</t>
  </si>
  <si>
    <t>Nâng cấp, sửa chữa Trường TH&amp;THCS Bùi Dục Tài; Hạng mục: Sửa chữa mái nhà, chống thấm khối phòng học 02 tầng điểm trường THCS; Sửa chữa mái nhà, chống thấm khối phòng học 02 tầng điểm trường TH.</t>
  </si>
  <si>
    <t>790156</t>
  </si>
  <si>
    <t>Sửa chữa, chống thấm nhà văn hóa thị trấn</t>
  </si>
  <si>
    <t>7909157</t>
  </si>
  <si>
    <t>Nâng cấp đê thiện thọ( đoạn nối tiếp)</t>
  </si>
  <si>
    <t>7904698</t>
  </si>
  <si>
    <t>Chống úng cục bộ khu dân cư Vùng Choi tuyến đường nhà ông Hoàng Minh</t>
  </si>
  <si>
    <t>7909159</t>
  </si>
  <si>
    <t>Nâng cấp một số hạng mục phụ trợ chợ Diên Sanh</t>
  </si>
  <si>
    <t>7894946</t>
  </si>
  <si>
    <t>Nâng cấp một số hạng mục phụ trợ chợ thị trấn Hải Lăng</t>
  </si>
  <si>
    <t>Nâng cấp chợ thị trấn Hải Lăng , Hạng mục: Nâng cấp tường rào hàng cá</t>
  </si>
  <si>
    <t>7936209</t>
  </si>
  <si>
    <t>Hệ Thống thoát nước; HM: tuyến 1 phía sau ban QLDA huyện đến trường tiểu học thị trấn; tuyến 2 đường Lương Thế Vinh</t>
  </si>
  <si>
    <t>Khu đô thị khóm 1, thị trấn Hải Lăng: HM: San lấp mặt bằng và đường giao thông</t>
  </si>
  <si>
    <t>Quy hoạch chi tiết xây dựng Khu đô thị phía đông đường Lương Đình Của</t>
  </si>
  <si>
    <t xml:space="preserve">Xã Hải Phú </t>
  </si>
  <si>
    <t xml:space="preserve"> Nhà văn hoá khu vực đối 6 thôn Long Hưng</t>
  </si>
  <si>
    <t>7921067</t>
  </si>
  <si>
    <t xml:space="preserve"> Nâng cấp mỡ rộng đường vào trường TH-THCS Hải Phú (khu vực 3 thôn Long Hưng)</t>
  </si>
  <si>
    <t>7921066</t>
  </si>
  <si>
    <t xml:space="preserve"> Bể tiêu năng ngõ Sơn thôn Long Hưng xã Hải phú</t>
  </si>
  <si>
    <t>7921423</t>
  </si>
  <si>
    <t>Biển báo các tuyến đường do thôn quản lý trên địa bàn xã Hải phú</t>
  </si>
  <si>
    <t>7916155</t>
  </si>
  <si>
    <t>Xã Hải Ba</t>
  </si>
  <si>
    <t>Di dời đình phụ chợ Cổ Lũy từ chợ cũ sang chợ mới, đổ bê tông sân, san nền</t>
  </si>
  <si>
    <t>Trường Mầm non Hải Ba; hạng mục: Cải tạo phòng học, nhà vệ sinh và tường rào khu vực lẻ Phương Lang</t>
  </si>
  <si>
    <t>Xã Hải Định</t>
  </si>
  <si>
    <t>Điện chiếu sáng xã Hải Định (khu vực xã Hải Thiện cũ)</t>
  </si>
  <si>
    <t xml:space="preserve">Xã Hải Dương </t>
  </si>
  <si>
    <t>Bê tông khuôn viên cổng làng và nâng cấp đường kiểu mẫu Đông Dương</t>
  </si>
  <si>
    <t>Trường mầm non Hải Dương, hạng mục: Nhà 1 tầng, 4 phòng học</t>
  </si>
  <si>
    <t>Đường ra vùng cát xóm Nẫy, thôn Diên Khánh xã Hải Dương</t>
  </si>
  <si>
    <t>Đường ra vùng cát thôn An Nhơn, xã Hải Dương</t>
  </si>
  <si>
    <t>Đường ra vùng cát thôn Đông Dương, xã Hải Dương</t>
  </si>
  <si>
    <t>Đường xóm mới Tân Lập, xã Hải Dương</t>
  </si>
  <si>
    <t>Nhà trực chốt xã Hải Dương, huyện Hải Lăng</t>
  </si>
  <si>
    <t>Xã Hải Sơn</t>
  </si>
  <si>
    <t>Tường rào trụ sở UBND xã</t>
  </si>
  <si>
    <t>Điện chiếu sáng, cây xanh, bảng điện tử trụ sở làm việc và nhà văn hoá xã</t>
  </si>
  <si>
    <t>HUYỆN VĨNH LINH</t>
  </si>
  <si>
    <t>Cải tạo, nâng cấp nhà văn hóa thôn Hiền Dũng</t>
  </si>
  <si>
    <t>Di dời hệ thống đường điện 22 Kv đi qua đất ông Nguyễn Đăng An thôn Lai Bình xã Vĩnh Chấp</t>
  </si>
  <si>
    <t>Đường nối trung tâm xã Vĩnh Long với các xã miền Tây và miền Đông huyện Vĩnh Linh đến QL1 (đợt 1)</t>
  </si>
  <si>
    <t>Nâng cấp đường Huyền Trân Công Chúa</t>
  </si>
  <si>
    <t>Nâng cấp đường Tôn Đức Thắng, thị trấn Hồ Xá</t>
  </si>
  <si>
    <t>Nâng cấp, tôn tạo Bia công tích Huỳnh Công; Hạng mục: Hệ thống điện chiếu sáng</t>
  </si>
  <si>
    <t>Nhà văn hóa thôn Linh Đơn; Hạng mục: Sân bê tông lát gạch, cổng tường rào</t>
  </si>
  <si>
    <t>Nhà văn hóa trung tâm huyện Vĩnh Linh</t>
  </si>
  <si>
    <t>Trường mầm non Vĩnh Hòa; Phòng làm việc giáo viên và nhà vệ sinh ngoài trời cụm Đơn Duệ</t>
  </si>
  <si>
    <t>Trường tiểu học Võ Thị Sáu; Hạng mục: Kè chắn đất, bồn hoa và sân thể dục</t>
  </si>
  <si>
    <t>Trường THPT Cửa Tùng; Hạng mục: Nhà học thực hành, nhà đa năng và hạng mục phụ trợ</t>
  </si>
  <si>
    <t>Xây dựng hệ thống biển báo giao thông xã Kim Thạch</t>
  </si>
  <si>
    <t>Xây mới 02 phòng học đa chức năng Trường mầm non Sơn Ca</t>
  </si>
  <si>
    <t>Xây dựng cơ sở hạn tầng điểm dân cư thôn thủy Ba Đông, xã Vĩnh Thủy huyện Vĩnh Linh giai đoạn 1</t>
  </si>
  <si>
    <t>xây dựng CSHT các lô nhỏ lẻ tại thôn Hòa Bình, Hiền dũng, linh đơn xã Vĩnh Hòa</t>
  </si>
  <si>
    <t>Thay thế nâng cấp các thiết chế văn hóa xã Kim Thạch</t>
  </si>
  <si>
    <t>Khu đô thị Tây Nam quốc lộ 1 đoạn qua thị trấn Hồ Xá, huyện Vĩnh Linh</t>
  </si>
  <si>
    <t>7706064</t>
  </si>
  <si>
    <t>Xây dựng cơ sở hạ tầng khu dân cư khu phố Phú Thị Đông (Khóm 3 giai đoạn 2), khu dân cư khu phố 6 thị trấn Hồ Xá</t>
  </si>
  <si>
    <t>7855775</t>
  </si>
  <si>
    <t>Khu dân cư khóm 3 thị trấn Hồ Xá, huyện Vĩnh Linh, tỉnh Quảng Trị</t>
  </si>
  <si>
    <t>7801135</t>
  </si>
  <si>
    <t xml:space="preserve">Hệ thống đài truyền thanh IP thị trấn Hồ Xá </t>
  </si>
  <si>
    <t>7936990</t>
  </si>
  <si>
    <t>Trường tiểu học Nguyễn Bá Ngọc; Hạng mục: Sân thể dục</t>
  </si>
  <si>
    <t>7916864</t>
  </si>
  <si>
    <t>Nâng cấp đường Phan Huy Chú, thị trấn Hồ Xá</t>
  </si>
  <si>
    <t>7907948</t>
  </si>
  <si>
    <t>Kè chắn đất đường giao thông khu phố Thống Nhất, thị trấn Hồ Xá</t>
  </si>
  <si>
    <t>7919383</t>
  </si>
  <si>
    <t>Đường bê tông và kè chắn đất đường nội khu phố 8</t>
  </si>
  <si>
    <t>7918566</t>
  </si>
  <si>
    <t>Nâng cấp đường Nguyễn Văn Linh, thị trấn Hồ Xá</t>
  </si>
  <si>
    <t>7743187</t>
  </si>
  <si>
    <t>Trụ sơ UBND xã Vĩnh Hòa; HM: Tường rào, ga ra để xe.</t>
  </si>
  <si>
    <t>Hệ thống thiết chế văn hóa xã (Pano, áp phích)</t>
  </si>
  <si>
    <t xml:space="preserve">Quy hoạch phân lô chi tiết khu dân cư các thôn Tân Trại 1, Tân An, Cổ Mỹ, xã Vĩnh Giang, huyện Vĩnh Linh, Quảng Trị </t>
  </si>
  <si>
    <t>Điều chỉnh Quy hoạch chi tiết tỷ lệ 1/500 các khu dân cư nhỏ lẻ xã Vĩnh Sơn, huyện Vĩnh Linh</t>
  </si>
  <si>
    <t>Nâng cấp sữa chữa các trục đường nội thôn và liên gia do mua lu làm hư hỏng</t>
  </si>
  <si>
    <t>Xây dựng hệ thống rãnh, bồn hoa trục đường chính từ thôn Nỗng đến thôn Đông xã Vĩnh Kim</t>
  </si>
  <si>
    <t>Khu dân cư nông thôn thôn An Cổ, Động Sỏi, thôn Sẻ xã Kim Thạch, huyện Vĩnh Linh; Hạng mục: Cắm mốc phân lô, lập bản đồ địa chính</t>
  </si>
  <si>
    <t>Trường Tiểu học Kim Thạch - cơ sở 2, hạng mục: Nhà xe học sinh</t>
  </si>
  <si>
    <t>Trung tâm văn hóa xã Vĩnh Trung</t>
  </si>
  <si>
    <t>Nâng cấp đường Khu dân cư Trạng Vụng và Khu dân cư An Hòa 2, thị trấn Cửa Tùng</t>
  </si>
  <si>
    <t>Nâng cấp các tuyến đường giao thông Khu phố 4, thị trấn Hồ Xá (Kiệt 20 đường Phạm Văn Đồng, Kiệt 23 đường Tôn Đức Thắng)</t>
  </si>
  <si>
    <t>Trụ sở UBND thị trấn Bến Quan; HM: Xây dựng mới cổng, tường rào, lát gạch Terazzo sân bê tông, nhà xe và sơn nhà làm việc công an quân sự</t>
  </si>
  <si>
    <t>Sửa chữa, nâng cấp đường giao thông liên thôn Sa Bắc - Trung Lập và Cổng dân sinh thôn Xóm Mội đi thượng Hòa, xã Vĩnh Long, huyện Vĩnh Linh</t>
  </si>
  <si>
    <t>Nâng cấp các tuyến đường giao thông Khu phố 1, thị trấn Hồ Xá (Kiệt 29 và Hẻm 02,06 đường Lý Thánh Tông)</t>
  </si>
  <si>
    <t>Nâng cấp đường Tôn Đức Thắng, thị trấn Hồ Xá (đoạn từ đường Trần Phú đi đường Nguyễn Văn Linh)</t>
  </si>
  <si>
    <t>Điện chiếu sáng đường Huyền Trân Công Chúa, thị trấn Hồ Xá</t>
  </si>
  <si>
    <t>Đường liên thôn Liêm Công Tây - Liêm Công Đông, xã Hiền Thành, huyện Vĩnh Linh</t>
  </si>
  <si>
    <t>Xây dựng chốt kiểm tra y tế phòng, chống dịch Covid 19 huyện Vĩnh Linh</t>
  </si>
  <si>
    <t>Nguồn vốn đầu tư công khác</t>
  </si>
  <si>
    <t>Chợ Mai xá, xã Gio Mai</t>
  </si>
  <si>
    <t>7648209</t>
  </si>
  <si>
    <t>Chợ Cồn Tiên, xã Hải Thái; Hạng mục: Sân bê tông, hàng rào, nhà Ban quản lý chợ</t>
  </si>
  <si>
    <t>7923044</t>
  </si>
  <si>
    <t>Kiên cố hoá kênh tưới Trường Thọ</t>
  </si>
  <si>
    <t>7940822</t>
  </si>
  <si>
    <t>Khắc phục khẩn cấp kè bờ hữu sông Bến Hải đoạn qua xã Trung Sơn</t>
  </si>
  <si>
    <t>7904703</t>
  </si>
  <si>
    <t>Thị trấn Gio Linh</t>
  </si>
  <si>
    <t>Xã Gio Quang</t>
  </si>
  <si>
    <t>Xã Gio Mai</t>
  </si>
  <si>
    <t>Xã Gio Mỹ</t>
  </si>
  <si>
    <t>Khắc phục xói lở cầu và đường hai đầu cầu Thượng lâm, xã Cam Thânh</t>
  </si>
  <si>
    <t>ĐVT: đồng</t>
  </si>
  <si>
    <t>Địa phương không báo cáo</t>
  </si>
  <si>
    <t>Điểm b</t>
  </si>
  <si>
    <t>Điểm c</t>
  </si>
  <si>
    <t>Điểm d</t>
  </si>
  <si>
    <t>Điểm đ</t>
  </si>
  <si>
    <t>Thuộc các trường hợp quy định tại Khoản 1 Điều 48 Nghị định số 40/2020/NĐ-CP</t>
  </si>
  <si>
    <t>66/BC-UBND ngày 07/3/2022</t>
  </si>
  <si>
    <t>42/BC-UBND ngày 04/3/2022</t>
  </si>
  <si>
    <t>233/UBND-TH ngày 04/03/2022</t>
  </si>
  <si>
    <t>52/BC-UBND ngày 07/03/2022</t>
  </si>
  <si>
    <t>Báo cáo</t>
  </si>
  <si>
    <t>293/UBND-TCKH ngày 4/3/2022</t>
  </si>
  <si>
    <t>43/UBND-KTXH ngày 4/3/2022</t>
  </si>
  <si>
    <t xml:space="preserve"> Kế hoạch 2021 kéo dài sang năm 2022</t>
  </si>
  <si>
    <t>HUYỆN TRIỆU PHONG</t>
  </si>
  <si>
    <t>Kết cấu hạ tầng kỷ thuật khu làng nghề sản xuất bún thôn Linh Chiểu, xã Triệu Sơn</t>
  </si>
  <si>
    <t>7731115</t>
  </si>
  <si>
    <t>Nâng cấp sửa chữa nhà văn hóa thiếu nhi huyện</t>
  </si>
  <si>
    <t>7907946</t>
  </si>
  <si>
    <t>Quy hoạch khu dân cư trên địa bàn các xã, thị trấn, huyện Triệu Phong năm 2019</t>
  </si>
  <si>
    <t xml:space="preserve">7754386 </t>
  </si>
  <si>
    <t>Quy hoạch khu dân cư trên địa bàn các xã, thị trấn huyện Triệu Phong năm 2021</t>
  </si>
  <si>
    <t>7920758</t>
  </si>
  <si>
    <t>Nâng cấp Nhà văn hóa thôn Hà My, xã Triệu Hòa</t>
  </si>
  <si>
    <t>7901518</t>
  </si>
  <si>
    <t>Nâng cấp nhà văn hóa xã Triệu Trung</t>
  </si>
  <si>
    <t>7911951</t>
  </si>
  <si>
    <t>Nâng cấp, cải tạo trụ sở UBND xã Triệu Trạch</t>
  </si>
  <si>
    <t>7911431</t>
  </si>
  <si>
    <t>Đường giao thông qua khu dân cư Thâm Triều, xã Triệu Tài</t>
  </si>
  <si>
    <t>Đường Hoàng Diệu, thị trấn Ái Tử</t>
  </si>
  <si>
    <t>7932385</t>
  </si>
  <si>
    <t>67/BC-UBND ngày 3/3/2022</t>
  </si>
  <si>
    <t>Đường ra vùng Phần thôn Trà Lộc, xã Hải Xuân</t>
  </si>
  <si>
    <t>7694383</t>
  </si>
  <si>
    <t>7643711</t>
  </si>
  <si>
    <t>7911418</t>
  </si>
  <si>
    <t>Xã Hải Hưng</t>
  </si>
  <si>
    <t>Nâng cấp tuyến ống cấp nước sinh hoạt khu vực Lam Thủy</t>
  </si>
  <si>
    <t>Nâng cấp tuyến ống cấp nước sinh hoạt khu vực Thuận Nhơn-Thi Ông</t>
  </si>
  <si>
    <t>Bê tông hoá GTNĐ Nam Nhì ( Ngọ Trí Bản đến KN4)</t>
  </si>
  <si>
    <t>Bê tông hoá GTNĐ từ đường liên xã đến cống xiphong KN4</t>
  </si>
  <si>
    <t>Bê tông hóa đường giao thông nội đồng HTX Trà Lộc</t>
  </si>
  <si>
    <t>Bê tông hoá GTNT, thôn Trà Lộc</t>
  </si>
  <si>
    <t>Xây dựng tường rào sân thể thao xã (tại thôn Trà Lộc)</t>
  </si>
  <si>
    <t>Đường kiểu mẫu thôn Trà Lộc</t>
  </si>
  <si>
    <t>Nâng cấp đường ra nghĩa địa vùng Chúa Nghệ</t>
  </si>
  <si>
    <t>Đường ống cấp nước sinh hoạt Thuận Đức- Lam Thủy</t>
  </si>
  <si>
    <t>Đường kiểu mẫu xã Hải Hưng</t>
  </si>
  <si>
    <t>Nâng cấp một số hạng mục chợ Hải Xuân, xã Hải Hưng</t>
  </si>
  <si>
    <t>204/UBND-TH ngày 3/3/2022</t>
  </si>
  <si>
    <t>KÉO DÀI THỜI GIAN THỰC HIỆN VÀ GIẢI NGÂN SANG NĂM 2022</t>
  </si>
  <si>
    <t>KÉO DÀI  THỜI GIAN THỰC HIỆN VÀ GIẢI NGÂN SANG NĂM 2022</t>
  </si>
  <si>
    <t>Biểu số I</t>
  </si>
  <si>
    <t>Biểu số II</t>
  </si>
  <si>
    <t>Biểu số II.2</t>
  </si>
  <si>
    <t>Biểu số II.3</t>
  </si>
  <si>
    <t>Biểu số II.4</t>
  </si>
  <si>
    <t>Biểu số II.5</t>
  </si>
  <si>
    <t>Biểu số II.6</t>
  </si>
  <si>
    <t>Biểu số II.7</t>
  </si>
  <si>
    <t>Biểu số II.8</t>
  </si>
  <si>
    <t>Biểu số II.9</t>
  </si>
  <si>
    <t>TỔNG HỢP DỰ ÁN ĐẦU TƯ CÔNG NGUỒN VỐN NGÂN SÁCH ĐỊA PHƯƠNG
KẾ HOẠCH 2021 DO CẤP TỈNH QUẢN LÝ</t>
  </si>
  <si>
    <t>KẾ HOẠCH ĐẦU TƯ CÔNG VỐN NGÂN SÁCH ĐỊA PHƯƠNG
NĂM 2021 DO CẤP HUYỆN, CẤP XÃ QUẢN LÝ</t>
  </si>
  <si>
    <t>DANH MỤC DỰ ÁN ĐẦU TƯ CÔNG NGUỒN VỐN NGÂN SÁCH ĐỊA PHƯƠNG</t>
  </si>
  <si>
    <t>NĂM 2021 DO CẤP HUYỆN, CẤP XÃ QUẢN LÝ</t>
  </si>
  <si>
    <t>Biểu số II.1</t>
  </si>
  <si>
    <t>(Kèm theo Nghị quyết số 05/NQ-HĐND ngày 15/4/2022 của Hội đồng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</si>
</sst>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UVnTime"/>
    </font>
    <font>
      <b/>
      <i/>
      <sz val="12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2"/>
      <name val=".VnTime"/>
      <family val="2"/>
    </font>
    <font>
      <b/>
      <sz val="13"/>
      <name val="Times New Roman"/>
      <family val="1"/>
    </font>
    <font>
      <sz val="14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4" fillId="0" borderId="0"/>
    <xf numFmtId="0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0" borderId="0"/>
    <xf numFmtId="0" fontId="4" fillId="0" borderId="0"/>
    <xf numFmtId="164" fontId="7" fillId="0" borderId="0" applyFont="0" applyFill="0" applyBorder="0" applyAlignment="0" applyProtection="0"/>
    <xf numFmtId="0" fontId="10" fillId="0" borderId="0"/>
    <xf numFmtId="164" fontId="7" fillId="0" borderId="0" applyFont="0" applyFill="0" applyBorder="0" applyAlignment="0" applyProtection="0"/>
    <xf numFmtId="0" fontId="3" fillId="0" borderId="0"/>
    <xf numFmtId="0" fontId="4" fillId="0" borderId="0"/>
    <xf numFmtId="0" fontId="12" fillId="0" borderId="0"/>
    <xf numFmtId="0" fontId="2" fillId="0" borderId="0"/>
    <xf numFmtId="0" fontId="11" fillId="0" borderId="0"/>
    <xf numFmtId="0" fontId="2" fillId="0" borderId="0"/>
    <xf numFmtId="164" fontId="14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0" fontId="17" fillId="0" borderId="0"/>
    <xf numFmtId="0" fontId="1" fillId="0" borderId="0"/>
  </cellStyleXfs>
  <cellXfs count="107">
    <xf numFmtId="0" fontId="0" fillId="0" borderId="0" xfId="0"/>
    <xf numFmtId="1" fontId="5" fillId="0" borderId="3" xfId="1" applyNumberFormat="1" applyFont="1" applyFill="1" applyBorder="1" applyAlignment="1">
      <alignment horizontal="center" vertical="center" wrapText="1"/>
    </xf>
    <xf numFmtId="3" fontId="5" fillId="0" borderId="3" xfId="1" quotePrefix="1" applyNumberFormat="1" applyFont="1" applyFill="1" applyBorder="1" applyAlignment="1">
      <alignment horizontal="right" vertical="center" wrapText="1"/>
    </xf>
    <xf numFmtId="1" fontId="6" fillId="0" borderId="5" xfId="1" applyNumberFormat="1" applyFont="1" applyFill="1" applyBorder="1" applyAlignment="1">
      <alignment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Alignment="1">
      <alignment vertical="center" wrapText="1"/>
    </xf>
    <xf numFmtId="1" fontId="6" fillId="0" borderId="0" xfId="1" applyNumberFormat="1" applyFont="1" applyFill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3" fontId="5" fillId="0" borderId="4" xfId="1" quotePrefix="1" applyNumberFormat="1" applyFont="1" applyFill="1" applyBorder="1" applyAlignment="1">
      <alignment horizontal="right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3" fontId="9" fillId="0" borderId="4" xfId="1" quotePrefix="1" applyNumberFormat="1" applyFont="1" applyFill="1" applyBorder="1" applyAlignment="1">
      <alignment horizontal="righ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justify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" fontId="9" fillId="0" borderId="4" xfId="1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justify" vertical="center" wrapText="1"/>
    </xf>
    <xf numFmtId="3" fontId="9" fillId="2" borderId="4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16" quotePrefix="1" applyFont="1" applyFill="1" applyBorder="1" applyAlignment="1">
      <alignment horizontal="center" vertical="center" wrapText="1"/>
    </xf>
    <xf numFmtId="165" fontId="6" fillId="2" borderId="4" xfId="16" applyNumberFormat="1" applyFont="1" applyFill="1" applyBorder="1" applyAlignment="1">
      <alignment horizontal="right" vertical="center" wrapText="1"/>
    </xf>
    <xf numFmtId="3" fontId="5" fillId="3" borderId="3" xfId="1" quotePrefix="1" applyNumberFormat="1" applyFont="1" applyFill="1" applyBorder="1" applyAlignment="1">
      <alignment horizontal="right" vertical="center" wrapText="1"/>
    </xf>
    <xf numFmtId="3" fontId="5" fillId="3" borderId="4" xfId="1" quotePrefix="1" applyNumberFormat="1" applyFont="1" applyFill="1" applyBorder="1" applyAlignment="1">
      <alignment horizontal="right" vertical="center" wrapText="1"/>
    </xf>
    <xf numFmtId="165" fontId="6" fillId="3" borderId="4" xfId="15" applyNumberFormat="1" applyFont="1" applyFill="1" applyBorder="1" applyAlignment="1">
      <alignment horizontal="right" vertical="center" wrapText="1"/>
    </xf>
    <xf numFmtId="165" fontId="6" fillId="3" borderId="4" xfId="16" applyNumberFormat="1" applyFont="1" applyFill="1" applyBorder="1" applyAlignment="1">
      <alignment horizontal="right" vertical="center" wrapText="1"/>
    </xf>
    <xf numFmtId="3" fontId="5" fillId="3" borderId="4" xfId="1" applyNumberFormat="1" applyFont="1" applyFill="1" applyBorder="1" applyAlignment="1">
      <alignment horizontal="right" vertical="center" wrapText="1"/>
    </xf>
    <xf numFmtId="3" fontId="16" fillId="3" borderId="4" xfId="1" applyNumberFormat="1" applyFont="1" applyFill="1" applyBorder="1" applyAlignment="1">
      <alignment horizontal="right" vertical="center" wrapText="1"/>
    </xf>
    <xf numFmtId="1" fontId="6" fillId="3" borderId="5" xfId="1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1" fontId="6" fillId="3" borderId="0" xfId="1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3" borderId="3" xfId="1" applyNumberFormat="1" applyFon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horizontal="center" vertical="center" wrapText="1"/>
    </xf>
    <xf numFmtId="0" fontId="6" fillId="3" borderId="4" xfId="7" applyFont="1" applyFill="1" applyBorder="1" applyAlignment="1">
      <alignment horizontal="center" vertical="center" wrapText="1"/>
    </xf>
    <xf numFmtId="1" fontId="6" fillId="3" borderId="5" xfId="1" applyNumberFormat="1" applyFont="1" applyFill="1" applyBorder="1" applyAlignment="1">
      <alignment horizontal="center" vertical="center" wrapText="1"/>
    </xf>
    <xf numFmtId="1" fontId="6" fillId="3" borderId="0" xfId="1" applyNumberFormat="1" applyFont="1" applyFill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 vertical="center"/>
    </xf>
    <xf numFmtId="1" fontId="6" fillId="3" borderId="5" xfId="1" applyNumberFormat="1" applyFont="1" applyFill="1" applyBorder="1" applyAlignment="1">
      <alignment vertical="center" wrapText="1"/>
    </xf>
    <xf numFmtId="1" fontId="6" fillId="3" borderId="0" xfId="1" applyNumberFormat="1" applyFont="1" applyFill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6" fillId="3" borderId="4" xfId="15" applyNumberFormat="1" applyFont="1" applyFill="1" applyBorder="1" applyAlignment="1">
      <alignment horizontal="right" vertical="center"/>
    </xf>
    <xf numFmtId="1" fontId="6" fillId="3" borderId="4" xfId="1" applyNumberFormat="1" applyFont="1" applyFill="1" applyBorder="1" applyAlignment="1">
      <alignment horizontal="center" vertical="center" wrapText="1"/>
    </xf>
    <xf numFmtId="1" fontId="6" fillId="3" borderId="4" xfId="1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vertical="center" wrapText="1"/>
    </xf>
    <xf numFmtId="1" fontId="9" fillId="3" borderId="4" xfId="1" applyNumberFormat="1" applyFont="1" applyFill="1" applyBorder="1" applyAlignment="1">
      <alignment horizontal="center" vertical="center" wrapText="1"/>
    </xf>
    <xf numFmtId="3" fontId="9" fillId="3" borderId="4" xfId="1" quotePrefix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6" fillId="3" borderId="0" xfId="0" applyFont="1" applyFill="1" applyAlignment="1">
      <alignment vertical="center" wrapText="1"/>
    </xf>
    <xf numFmtId="1" fontId="5" fillId="0" borderId="0" xfId="1" applyNumberFormat="1" applyFont="1" applyFill="1" applyAlignment="1">
      <alignment horizontal="center" vertical="center" wrapText="1"/>
    </xf>
    <xf numFmtId="1" fontId="13" fillId="0" borderId="0" xfId="1" applyNumberFormat="1" applyFont="1" applyFill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7" xfId="1" applyNumberFormat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>
      <alignment horizontal="center" vertical="center" wrapText="1"/>
    </xf>
  </cellXfs>
  <cellStyles count="21">
    <cellStyle name="Comma" xfId="15" builtinId="3"/>
    <cellStyle name="Comma 2" xfId="6"/>
    <cellStyle name="Comma 2 10" xfId="8"/>
    <cellStyle name="Comma 2 2" xfId="2"/>
    <cellStyle name="Comma 21" xfId="3"/>
    <cellStyle name="Comma 7" xfId="18"/>
    <cellStyle name="Normal" xfId="0" builtinId="0"/>
    <cellStyle name="Normal 10" xfId="19"/>
    <cellStyle name="Normal 10 10 2" xfId="17"/>
    <cellStyle name="Normal 10 8" xfId="11"/>
    <cellStyle name="Normal 11" xfId="20"/>
    <cellStyle name="Normal 11 4 2" xfId="13"/>
    <cellStyle name="Normal 2" xfId="4"/>
    <cellStyle name="Normal 2 29" xfId="14"/>
    <cellStyle name="Normal 2 34" xfId="9"/>
    <cellStyle name="Normal 3 3" xfId="5"/>
    <cellStyle name="Normal 3 4" xfId="10"/>
    <cellStyle name="Normal 57" xfId="12"/>
    <cellStyle name="Normal 67" xfId="16"/>
    <cellStyle name="Normal_Bieu mau (CV )" xfId="1"/>
    <cellStyle name="Normal_KH 2010-bieu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%20(Ph&#242;ng%20T&#7893;ng%20h&#7907;p)/Ph&#242;ng%20T&#7893;ng%20h&#7907;p%20Team%20Folder/XAY%20DUNG%20CO%20BAN/KEO%20DAI,%20TON%20NGAN,%20KET%20DU/Nam%202021/Don%20vi%20de%20nghi/5.%20Vinh%20Li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SKT"/>
      <sheetName val="1.Tinh"/>
      <sheetName val="Trinh TW"/>
      <sheetName val="duoc keo dai"/>
      <sheetName val="QD bo tri ton ngan"/>
      <sheetName val="ton ngan"/>
      <sheetName val="2.Huyen"/>
      <sheetName val="3. Xa"/>
      <sheetName val="VON NS CAP HUYEN, XÃ"/>
      <sheetName val="HUYEN"/>
      <sheetName val="DV gui BC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F11">
            <v>529521</v>
          </cell>
          <cell r="G11">
            <v>526624</v>
          </cell>
        </row>
        <row r="12">
          <cell r="F12">
            <v>120000</v>
          </cell>
          <cell r="G12">
            <v>112065</v>
          </cell>
        </row>
        <row r="13">
          <cell r="F13">
            <v>690000</v>
          </cell>
          <cell r="G13">
            <v>681884</v>
          </cell>
        </row>
        <row r="14">
          <cell r="F14">
            <v>8000000</v>
          </cell>
          <cell r="G14">
            <v>7349427</v>
          </cell>
        </row>
        <row r="15">
          <cell r="F15">
            <v>1200000</v>
          </cell>
          <cell r="G15">
            <v>1116143</v>
          </cell>
        </row>
        <row r="16">
          <cell r="F16">
            <v>200000</v>
          </cell>
          <cell r="G16">
            <v>183767</v>
          </cell>
        </row>
        <row r="17">
          <cell r="F17">
            <v>229668</v>
          </cell>
          <cell r="G17">
            <v>228315</v>
          </cell>
        </row>
        <row r="18">
          <cell r="F18">
            <v>3600000</v>
          </cell>
          <cell r="G18">
            <v>3087886</v>
          </cell>
        </row>
        <row r="19">
          <cell r="F19">
            <v>349851</v>
          </cell>
          <cell r="G19">
            <v>347791</v>
          </cell>
        </row>
        <row r="20">
          <cell r="F20">
            <v>598552</v>
          </cell>
          <cell r="G20">
            <v>595026</v>
          </cell>
        </row>
        <row r="21">
          <cell r="F21">
            <v>9496757</v>
          </cell>
          <cell r="G21">
            <v>9060401.5</v>
          </cell>
        </row>
        <row r="22">
          <cell r="F22">
            <v>99401</v>
          </cell>
          <cell r="G22">
            <v>98815</v>
          </cell>
        </row>
        <row r="23">
          <cell r="F23">
            <v>646000</v>
          </cell>
          <cell r="G23">
            <v>642300</v>
          </cell>
        </row>
        <row r="24">
          <cell r="F24">
            <v>1036395</v>
          </cell>
          <cell r="G24">
            <v>625495</v>
          </cell>
        </row>
        <row r="25">
          <cell r="F25">
            <v>200000</v>
          </cell>
          <cell r="G25">
            <v>187109</v>
          </cell>
        </row>
        <row r="26">
          <cell r="F26">
            <v>247596</v>
          </cell>
          <cell r="G26">
            <v>245197</v>
          </cell>
        </row>
        <row r="27">
          <cell r="F27">
            <v>725000</v>
          </cell>
          <cell r="G27">
            <v>529968</v>
          </cell>
        </row>
        <row r="28">
          <cell r="F28">
            <v>5000000</v>
          </cell>
          <cell r="G28">
            <v>2829314.9479999999</v>
          </cell>
        </row>
        <row r="29">
          <cell r="F29">
            <v>2900000</v>
          </cell>
          <cell r="G29">
            <v>2885052</v>
          </cell>
        </row>
        <row r="30">
          <cell r="F30">
            <v>748211</v>
          </cell>
          <cell r="G30">
            <v>738804</v>
          </cell>
        </row>
        <row r="31">
          <cell r="F31">
            <v>298281</v>
          </cell>
          <cell r="G31">
            <v>296553</v>
          </cell>
        </row>
        <row r="32">
          <cell r="F32">
            <v>405835</v>
          </cell>
          <cell r="G32">
            <v>67435</v>
          </cell>
        </row>
        <row r="33">
          <cell r="F33">
            <v>246986</v>
          </cell>
          <cell r="G33">
            <v>245424</v>
          </cell>
        </row>
        <row r="34">
          <cell r="F34">
            <v>581392</v>
          </cell>
          <cell r="G34">
            <v>573421</v>
          </cell>
        </row>
        <row r="35">
          <cell r="F35">
            <v>942790</v>
          </cell>
          <cell r="G35">
            <v>933931</v>
          </cell>
        </row>
        <row r="36">
          <cell r="F36">
            <v>640000</v>
          </cell>
          <cell r="G36">
            <v>621153</v>
          </cell>
        </row>
        <row r="37">
          <cell r="F37">
            <v>400000</v>
          </cell>
          <cell r="G37">
            <v>379137</v>
          </cell>
        </row>
        <row r="38">
          <cell r="F38">
            <v>200000</v>
          </cell>
          <cell r="G38">
            <v>187981</v>
          </cell>
        </row>
        <row r="39">
          <cell r="F39">
            <v>180852</v>
          </cell>
          <cell r="G39">
            <v>165815</v>
          </cell>
        </row>
        <row r="40">
          <cell r="F40">
            <v>144868</v>
          </cell>
          <cell r="G40">
            <v>126982</v>
          </cell>
        </row>
        <row r="41">
          <cell r="F41">
            <v>300000</v>
          </cell>
          <cell r="G41">
            <v>287821</v>
          </cell>
        </row>
        <row r="42">
          <cell r="F42">
            <v>650000</v>
          </cell>
          <cell r="G42">
            <v>641688</v>
          </cell>
        </row>
        <row r="43">
          <cell r="F43">
            <v>54667</v>
          </cell>
          <cell r="G43">
            <v>0</v>
          </cell>
        </row>
        <row r="44">
          <cell r="F44">
            <v>148026</v>
          </cell>
          <cell r="G44">
            <v>147154</v>
          </cell>
        </row>
        <row r="47">
          <cell r="F47">
            <v>500000</v>
          </cell>
          <cell r="G47">
            <v>464567</v>
          </cell>
        </row>
        <row r="48">
          <cell r="F48">
            <v>1000000</v>
          </cell>
          <cell r="G48">
            <v>991286</v>
          </cell>
        </row>
        <row r="49">
          <cell r="F49">
            <v>1000000</v>
          </cell>
          <cell r="G49">
            <v>952671</v>
          </cell>
        </row>
        <row r="50">
          <cell r="F50">
            <v>1000000</v>
          </cell>
          <cell r="G50">
            <v>993877</v>
          </cell>
        </row>
        <row r="51">
          <cell r="F51">
            <v>4000000</v>
          </cell>
          <cell r="G51">
            <v>3955281</v>
          </cell>
        </row>
        <row r="52">
          <cell r="F52">
            <v>1150000</v>
          </cell>
          <cell r="G52">
            <v>1101924</v>
          </cell>
        </row>
        <row r="53">
          <cell r="F53">
            <v>1200000</v>
          </cell>
          <cell r="G53">
            <v>1187579</v>
          </cell>
        </row>
        <row r="54">
          <cell r="F54">
            <v>1150000</v>
          </cell>
          <cell r="G54">
            <v>1108522</v>
          </cell>
        </row>
        <row r="55">
          <cell r="F55">
            <v>1000000</v>
          </cell>
          <cell r="G55">
            <v>989773</v>
          </cell>
        </row>
        <row r="56">
          <cell r="F56">
            <v>860000</v>
          </cell>
          <cell r="G56">
            <v>854237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66"/>
  <sheetViews>
    <sheetView zoomScaleNormal="100" workbookViewId="0">
      <pane xSplit="2" ySplit="7" topLeftCell="C14" activePane="bottomRight" state="frozen"/>
      <selection pane="topRight" activeCell="C1" sqref="C1"/>
      <selection pane="bottomLeft" activeCell="A7" sqref="A7"/>
      <selection pane="bottomRight" activeCell="B6" sqref="B6:B7"/>
    </sheetView>
  </sheetViews>
  <sheetFormatPr defaultRowHeight="15.75"/>
  <cols>
    <col min="1" max="1" width="3.625" style="6" customWidth="1"/>
    <col min="2" max="2" width="65.625" style="5" customWidth="1"/>
    <col min="3" max="3" width="11" style="6" hidden="1" customWidth="1"/>
    <col min="4" max="4" width="16.625" style="56" hidden="1" customWidth="1"/>
    <col min="5" max="5" width="15" style="56" hidden="1" customWidth="1"/>
    <col min="6" max="6" width="15.625" style="57" hidden="1" customWidth="1"/>
    <col min="7" max="7" width="15.375" style="34" customWidth="1"/>
    <col min="8" max="16384" width="9" style="16"/>
  </cols>
  <sheetData>
    <row r="1" spans="1:8">
      <c r="A1" s="89" t="s">
        <v>544</v>
      </c>
      <c r="B1" s="89"/>
      <c r="C1" s="89"/>
      <c r="D1" s="89"/>
      <c r="E1" s="89"/>
      <c r="F1" s="89"/>
      <c r="G1" s="89"/>
    </row>
    <row r="2" spans="1:8" ht="41.25" customHeight="1">
      <c r="A2" s="89" t="s">
        <v>554</v>
      </c>
      <c r="B2" s="89"/>
      <c r="C2" s="89"/>
      <c r="D2" s="89"/>
      <c r="E2" s="89"/>
      <c r="F2" s="89"/>
      <c r="G2" s="89"/>
    </row>
    <row r="3" spans="1:8">
      <c r="A3" s="89" t="s">
        <v>542</v>
      </c>
      <c r="B3" s="89"/>
      <c r="C3" s="89"/>
      <c r="D3" s="89"/>
      <c r="E3" s="89"/>
      <c r="F3" s="89"/>
      <c r="G3" s="89"/>
    </row>
    <row r="4" spans="1:8">
      <c r="A4" s="90" t="s">
        <v>559</v>
      </c>
      <c r="B4" s="90"/>
      <c r="C4" s="90"/>
      <c r="D4" s="90"/>
      <c r="E4" s="90"/>
      <c r="F4" s="90"/>
      <c r="G4" s="90"/>
    </row>
    <row r="5" spans="1:8">
      <c r="A5" s="91" t="s">
        <v>5</v>
      </c>
      <c r="B5" s="91"/>
      <c r="C5" s="91"/>
      <c r="D5" s="91"/>
      <c r="E5" s="91"/>
      <c r="F5" s="91"/>
      <c r="G5" s="91"/>
    </row>
    <row r="6" spans="1:8" s="17" customFormat="1">
      <c r="A6" s="94" t="s">
        <v>0</v>
      </c>
      <c r="B6" s="94" t="s">
        <v>1</v>
      </c>
      <c r="C6" s="94" t="s">
        <v>3</v>
      </c>
      <c r="D6" s="92" t="s">
        <v>17</v>
      </c>
      <c r="E6" s="92" t="s">
        <v>18</v>
      </c>
      <c r="F6" s="92" t="s">
        <v>19</v>
      </c>
      <c r="G6" s="93" t="s">
        <v>504</v>
      </c>
    </row>
    <row r="7" spans="1:8" s="18" customFormat="1">
      <c r="A7" s="94"/>
      <c r="B7" s="94"/>
      <c r="C7" s="94"/>
      <c r="D7" s="92"/>
      <c r="E7" s="92"/>
      <c r="F7" s="92"/>
      <c r="G7" s="93"/>
    </row>
    <row r="8" spans="1:8">
      <c r="A8" s="11"/>
      <c r="B8" s="1" t="s">
        <v>4</v>
      </c>
      <c r="C8" s="1"/>
      <c r="D8" s="48">
        <f>D9+D32+D49+D56</f>
        <v>310765085000</v>
      </c>
      <c r="E8" s="48">
        <f>E9+E32+E49+E56</f>
        <v>214946070299</v>
      </c>
      <c r="F8" s="48">
        <f>F9+F32+F49+F56</f>
        <v>95819014701</v>
      </c>
      <c r="G8" s="2">
        <f>G9+G32+G49+G56</f>
        <v>93192260701</v>
      </c>
      <c r="H8" s="19"/>
    </row>
    <row r="9" spans="1:8" s="22" customFormat="1">
      <c r="A9" s="13" t="s">
        <v>6</v>
      </c>
      <c r="B9" s="23" t="s">
        <v>23</v>
      </c>
      <c r="C9" s="13"/>
      <c r="D9" s="49">
        <f>SUM(D10:D31)</f>
        <v>65885450000</v>
      </c>
      <c r="E9" s="49">
        <f>SUM(E10:E31)</f>
        <v>46251056418</v>
      </c>
      <c r="F9" s="49">
        <f>SUM(F10:F31)</f>
        <v>19634393582</v>
      </c>
      <c r="G9" s="8">
        <f>SUM(G10:G31)</f>
        <v>19507639582</v>
      </c>
    </row>
    <row r="10" spans="1:8" ht="31.5">
      <c r="A10" s="27">
        <v>1</v>
      </c>
      <c r="B10" s="45" t="s">
        <v>51</v>
      </c>
      <c r="C10" s="46">
        <v>7927590</v>
      </c>
      <c r="D10" s="50">
        <v>800000000</v>
      </c>
      <c r="E10" s="50">
        <v>688350000</v>
      </c>
      <c r="F10" s="51">
        <f t="shared" ref="F10:F21" si="0">D10-E10</f>
        <v>111650000</v>
      </c>
      <c r="G10" s="47">
        <f t="shared" ref="G10:G15" si="1">F10</f>
        <v>111650000</v>
      </c>
    </row>
    <row r="11" spans="1:8" ht="31.5">
      <c r="A11" s="27">
        <v>2</v>
      </c>
      <c r="B11" s="45" t="s">
        <v>52</v>
      </c>
      <c r="C11" s="46">
        <v>7927392</v>
      </c>
      <c r="D11" s="50">
        <v>100000000</v>
      </c>
      <c r="E11" s="50">
        <v>83136000</v>
      </c>
      <c r="F11" s="51">
        <f t="shared" si="0"/>
        <v>16864000</v>
      </c>
      <c r="G11" s="47">
        <f t="shared" si="1"/>
        <v>16864000</v>
      </c>
    </row>
    <row r="12" spans="1:8" ht="31.5">
      <c r="A12" s="27">
        <v>3</v>
      </c>
      <c r="B12" s="45" t="s">
        <v>53</v>
      </c>
      <c r="C12" s="46">
        <v>7927393</v>
      </c>
      <c r="D12" s="50">
        <v>400000000</v>
      </c>
      <c r="E12" s="50">
        <v>343317000</v>
      </c>
      <c r="F12" s="51">
        <f t="shared" si="0"/>
        <v>56683000</v>
      </c>
      <c r="G12" s="47">
        <f t="shared" si="1"/>
        <v>56683000</v>
      </c>
    </row>
    <row r="13" spans="1:8" ht="31.5">
      <c r="A13" s="27">
        <v>4</v>
      </c>
      <c r="B13" s="45" t="s">
        <v>54</v>
      </c>
      <c r="C13" s="46">
        <v>7930971</v>
      </c>
      <c r="D13" s="50">
        <v>600000000</v>
      </c>
      <c r="E13" s="50">
        <v>428320000</v>
      </c>
      <c r="F13" s="51">
        <f t="shared" si="0"/>
        <v>171680000</v>
      </c>
      <c r="G13" s="47">
        <f t="shared" si="1"/>
        <v>171680000</v>
      </c>
    </row>
    <row r="14" spans="1:8">
      <c r="A14" s="27">
        <v>5</v>
      </c>
      <c r="B14" s="45" t="s">
        <v>55</v>
      </c>
      <c r="C14" s="46">
        <v>7893937</v>
      </c>
      <c r="D14" s="50">
        <v>660000000</v>
      </c>
      <c r="E14" s="50">
        <v>538022800</v>
      </c>
      <c r="F14" s="51">
        <f t="shared" si="0"/>
        <v>121977200</v>
      </c>
      <c r="G14" s="47">
        <f t="shared" si="1"/>
        <v>121977200</v>
      </c>
    </row>
    <row r="15" spans="1:8" ht="31.5">
      <c r="A15" s="27">
        <v>6</v>
      </c>
      <c r="B15" s="45" t="s">
        <v>56</v>
      </c>
      <c r="C15" s="46">
        <v>7937312</v>
      </c>
      <c r="D15" s="50">
        <v>160000000</v>
      </c>
      <c r="E15" s="50"/>
      <c r="F15" s="51">
        <f t="shared" si="0"/>
        <v>160000000</v>
      </c>
      <c r="G15" s="47">
        <f t="shared" si="1"/>
        <v>160000000</v>
      </c>
    </row>
    <row r="16" spans="1:8" ht="31.5">
      <c r="A16" s="27">
        <v>7</v>
      </c>
      <c r="B16" s="45" t="s">
        <v>57</v>
      </c>
      <c r="C16" s="46">
        <v>7930972</v>
      </c>
      <c r="D16" s="50">
        <v>500000000</v>
      </c>
      <c r="E16" s="50">
        <v>0</v>
      </c>
      <c r="F16" s="51">
        <f t="shared" si="0"/>
        <v>500000000</v>
      </c>
      <c r="G16" s="47">
        <v>500000000</v>
      </c>
    </row>
    <row r="17" spans="1:7">
      <c r="A17" s="27">
        <v>8</v>
      </c>
      <c r="B17" s="45" t="s">
        <v>58</v>
      </c>
      <c r="C17" s="46">
        <v>7932859</v>
      </c>
      <c r="D17" s="50">
        <v>780000000</v>
      </c>
      <c r="E17" s="50">
        <v>711333000</v>
      </c>
      <c r="F17" s="51">
        <f t="shared" si="0"/>
        <v>68667000</v>
      </c>
      <c r="G17" s="47">
        <f>F17</f>
        <v>68667000</v>
      </c>
    </row>
    <row r="18" spans="1:7" ht="31.5">
      <c r="A18" s="27">
        <v>9</v>
      </c>
      <c r="B18" s="45" t="s">
        <v>59</v>
      </c>
      <c r="C18" s="46">
        <v>7930970</v>
      </c>
      <c r="D18" s="50">
        <v>500000000</v>
      </c>
      <c r="E18" s="50">
        <v>97296000</v>
      </c>
      <c r="F18" s="51">
        <f t="shared" si="0"/>
        <v>402704000</v>
      </c>
      <c r="G18" s="47">
        <f t="shared" ref="G18" si="2">F18</f>
        <v>402704000</v>
      </c>
    </row>
    <row r="19" spans="1:7">
      <c r="A19" s="27">
        <v>10</v>
      </c>
      <c r="B19" s="45" t="s">
        <v>43</v>
      </c>
      <c r="C19" s="46">
        <v>7363234</v>
      </c>
      <c r="D19" s="50">
        <v>1227000000</v>
      </c>
      <c r="E19" s="50">
        <v>1044752500</v>
      </c>
      <c r="F19" s="51">
        <f t="shared" si="0"/>
        <v>182247500</v>
      </c>
      <c r="G19" s="47">
        <f>F19</f>
        <v>182247500</v>
      </c>
    </row>
    <row r="20" spans="1:7">
      <c r="A20" s="27">
        <v>11</v>
      </c>
      <c r="B20" s="45" t="s">
        <v>42</v>
      </c>
      <c r="C20" s="46" t="s">
        <v>24</v>
      </c>
      <c r="D20" s="50">
        <v>1759000000</v>
      </c>
      <c r="E20" s="50">
        <v>1429250000</v>
      </c>
      <c r="F20" s="51">
        <f t="shared" si="0"/>
        <v>329750000</v>
      </c>
      <c r="G20" s="47">
        <f>F20</f>
        <v>329750000</v>
      </c>
    </row>
    <row r="21" spans="1:7" ht="31.5">
      <c r="A21" s="27">
        <v>12</v>
      </c>
      <c r="B21" s="45" t="s">
        <v>25</v>
      </c>
      <c r="C21" s="46" t="s">
        <v>26</v>
      </c>
      <c r="D21" s="50">
        <v>5500000000</v>
      </c>
      <c r="E21" s="50">
        <v>839546700</v>
      </c>
      <c r="F21" s="51">
        <f t="shared" si="0"/>
        <v>4660453300</v>
      </c>
      <c r="G21" s="47">
        <f>F21</f>
        <v>4660453300</v>
      </c>
    </row>
    <row r="22" spans="1:7">
      <c r="A22" s="27">
        <v>13</v>
      </c>
      <c r="B22" s="45" t="s">
        <v>27</v>
      </c>
      <c r="C22" s="46"/>
      <c r="D22" s="50"/>
      <c r="E22" s="50"/>
      <c r="F22" s="51"/>
      <c r="G22" s="47"/>
    </row>
    <row r="23" spans="1:7">
      <c r="A23" s="27" t="s">
        <v>11</v>
      </c>
      <c r="B23" s="45" t="s">
        <v>28</v>
      </c>
      <c r="C23" s="46">
        <v>7861597</v>
      </c>
      <c r="D23" s="50">
        <v>9500000000</v>
      </c>
      <c r="E23" s="50">
        <v>5736592000</v>
      </c>
      <c r="F23" s="51">
        <f t="shared" ref="F23:F30" si="3">D23-E23</f>
        <v>3763408000</v>
      </c>
      <c r="G23" s="47">
        <f t="shared" ref="G23:G29" si="4">F23</f>
        <v>3763408000</v>
      </c>
    </row>
    <row r="24" spans="1:7">
      <c r="A24" s="27" t="s">
        <v>11</v>
      </c>
      <c r="B24" s="45" t="s">
        <v>29</v>
      </c>
      <c r="C24" s="46" t="s">
        <v>30</v>
      </c>
      <c r="D24" s="50">
        <v>5500000000</v>
      </c>
      <c r="E24" s="50">
        <v>3749643870</v>
      </c>
      <c r="F24" s="51">
        <f t="shared" si="3"/>
        <v>1750356130</v>
      </c>
      <c r="G24" s="47">
        <f t="shared" si="4"/>
        <v>1750356130</v>
      </c>
    </row>
    <row r="25" spans="1:7">
      <c r="A25" s="27" t="s">
        <v>11</v>
      </c>
      <c r="B25" s="45" t="s">
        <v>31</v>
      </c>
      <c r="C25" s="46" t="s">
        <v>32</v>
      </c>
      <c r="D25" s="50">
        <v>24500000000</v>
      </c>
      <c r="E25" s="50">
        <v>23539321400</v>
      </c>
      <c r="F25" s="51">
        <f t="shared" si="3"/>
        <v>960678600</v>
      </c>
      <c r="G25" s="47">
        <f t="shared" si="4"/>
        <v>960678600</v>
      </c>
    </row>
    <row r="26" spans="1:7">
      <c r="A26" s="27" t="s">
        <v>11</v>
      </c>
      <c r="B26" s="45" t="s">
        <v>33</v>
      </c>
      <c r="C26" s="46">
        <v>7878744</v>
      </c>
      <c r="D26" s="50">
        <v>6000000000</v>
      </c>
      <c r="E26" s="50">
        <v>2297577000</v>
      </c>
      <c r="F26" s="51">
        <f t="shared" si="3"/>
        <v>3702423000</v>
      </c>
      <c r="G26" s="47">
        <f t="shared" si="4"/>
        <v>3702423000</v>
      </c>
    </row>
    <row r="27" spans="1:7">
      <c r="A27" s="27" t="s">
        <v>11</v>
      </c>
      <c r="B27" s="45" t="s">
        <v>34</v>
      </c>
      <c r="C27" s="46">
        <v>7889495</v>
      </c>
      <c r="D27" s="50">
        <v>1800000000</v>
      </c>
      <c r="E27" s="50">
        <v>1087210838</v>
      </c>
      <c r="F27" s="51">
        <f t="shared" si="3"/>
        <v>712789162</v>
      </c>
      <c r="G27" s="47">
        <f t="shared" si="4"/>
        <v>712789162</v>
      </c>
    </row>
    <row r="28" spans="1:7">
      <c r="A28" s="27">
        <v>14</v>
      </c>
      <c r="B28" s="45" t="s">
        <v>61</v>
      </c>
      <c r="C28" s="46">
        <v>7922852</v>
      </c>
      <c r="D28" s="50">
        <v>172653000</v>
      </c>
      <c r="E28" s="50">
        <v>79303000</v>
      </c>
      <c r="F28" s="51">
        <f t="shared" si="3"/>
        <v>93350000</v>
      </c>
      <c r="G28" s="47">
        <f t="shared" si="4"/>
        <v>93350000</v>
      </c>
    </row>
    <row r="29" spans="1:7" ht="31.5">
      <c r="A29" s="27">
        <v>15</v>
      </c>
      <c r="B29" s="45" t="s">
        <v>47</v>
      </c>
      <c r="C29" s="46">
        <v>7210005</v>
      </c>
      <c r="D29" s="50">
        <v>426797000</v>
      </c>
      <c r="E29" s="50">
        <v>385745380</v>
      </c>
      <c r="F29" s="51">
        <f t="shared" si="3"/>
        <v>41051620</v>
      </c>
      <c r="G29" s="47">
        <f t="shared" si="4"/>
        <v>41051620</v>
      </c>
    </row>
    <row r="30" spans="1:7">
      <c r="A30" s="27">
        <v>16</v>
      </c>
      <c r="B30" s="15" t="s">
        <v>60</v>
      </c>
      <c r="C30" s="14">
        <v>7922035</v>
      </c>
      <c r="D30" s="50">
        <v>2000000000</v>
      </c>
      <c r="E30" s="50">
        <v>350392930</v>
      </c>
      <c r="F30" s="51">
        <f t="shared" si="3"/>
        <v>1649607070</v>
      </c>
      <c r="G30" s="47">
        <f>F30</f>
        <v>1649607070</v>
      </c>
    </row>
    <row r="31" spans="1:7" ht="31.5">
      <c r="A31" s="27">
        <v>17</v>
      </c>
      <c r="B31" s="15" t="s">
        <v>83</v>
      </c>
      <c r="C31" s="14">
        <v>7737043</v>
      </c>
      <c r="D31" s="50">
        <v>3000000000</v>
      </c>
      <c r="E31" s="50">
        <v>2821946000</v>
      </c>
      <c r="F31" s="51">
        <v>178054000</v>
      </c>
      <c r="G31" s="47">
        <v>51300000</v>
      </c>
    </row>
    <row r="32" spans="1:7" s="22" customFormat="1">
      <c r="A32" s="13" t="s">
        <v>8</v>
      </c>
      <c r="B32" s="23" t="s">
        <v>21</v>
      </c>
      <c r="C32" s="13"/>
      <c r="D32" s="52">
        <f>SUM(D33:D48)</f>
        <v>227819635000</v>
      </c>
      <c r="E32" s="52">
        <f>SUM(E33:E48)</f>
        <v>153296907881</v>
      </c>
      <c r="F32" s="52">
        <f>SUM(F33:F48)</f>
        <v>74522727119</v>
      </c>
      <c r="G32" s="25">
        <f>SUM(G33:G48)</f>
        <v>72022727119</v>
      </c>
    </row>
    <row r="33" spans="1:7">
      <c r="A33" s="27">
        <v>1</v>
      </c>
      <c r="B33" s="15" t="s">
        <v>71</v>
      </c>
      <c r="C33" s="14">
        <v>7463424</v>
      </c>
      <c r="D33" s="50">
        <v>900000000</v>
      </c>
      <c r="E33" s="50">
        <v>667663000</v>
      </c>
      <c r="F33" s="51">
        <f>D33-E33</f>
        <v>232337000</v>
      </c>
      <c r="G33" s="47">
        <f>F33</f>
        <v>232337000</v>
      </c>
    </row>
    <row r="34" spans="1:7">
      <c r="A34" s="27">
        <v>2</v>
      </c>
      <c r="B34" s="15" t="s">
        <v>72</v>
      </c>
      <c r="C34" s="14">
        <v>7227075</v>
      </c>
      <c r="D34" s="50">
        <v>3030000000</v>
      </c>
      <c r="E34" s="50">
        <v>1253338000</v>
      </c>
      <c r="F34" s="51">
        <f t="shared" ref="F34:F48" si="5">D34-E34</f>
        <v>1776662000</v>
      </c>
      <c r="G34" s="47">
        <f t="shared" ref="G34:G47" si="6">F34</f>
        <v>1776662000</v>
      </c>
    </row>
    <row r="35" spans="1:7">
      <c r="A35" s="27">
        <v>3</v>
      </c>
      <c r="B35" s="15" t="s">
        <v>73</v>
      </c>
      <c r="C35" s="14">
        <v>7854779</v>
      </c>
      <c r="D35" s="50">
        <v>1000000000</v>
      </c>
      <c r="E35" s="50">
        <v>389997000</v>
      </c>
      <c r="F35" s="51">
        <f t="shared" si="5"/>
        <v>610003000</v>
      </c>
      <c r="G35" s="47">
        <f t="shared" si="6"/>
        <v>610003000</v>
      </c>
    </row>
    <row r="36" spans="1:7">
      <c r="A36" s="27">
        <v>4</v>
      </c>
      <c r="B36" s="15" t="s">
        <v>74</v>
      </c>
      <c r="C36" s="14">
        <v>7539183</v>
      </c>
      <c r="D36" s="50">
        <v>32700000000</v>
      </c>
      <c r="E36" s="50">
        <v>26552246000</v>
      </c>
      <c r="F36" s="51">
        <f t="shared" si="5"/>
        <v>6147754000</v>
      </c>
      <c r="G36" s="47">
        <f t="shared" si="6"/>
        <v>6147754000</v>
      </c>
    </row>
    <row r="37" spans="1:7">
      <c r="A37" s="27">
        <v>5</v>
      </c>
      <c r="B37" s="15" t="s">
        <v>75</v>
      </c>
      <c r="C37" s="14">
        <v>7674034</v>
      </c>
      <c r="D37" s="50">
        <v>133629755000</v>
      </c>
      <c r="E37" s="50">
        <v>81293001000</v>
      </c>
      <c r="F37" s="51">
        <f t="shared" si="5"/>
        <v>52336754000</v>
      </c>
      <c r="G37" s="47">
        <f t="shared" si="6"/>
        <v>52336754000</v>
      </c>
    </row>
    <row r="38" spans="1:7" ht="47.25">
      <c r="A38" s="27">
        <v>6</v>
      </c>
      <c r="B38" s="15" t="s">
        <v>76</v>
      </c>
      <c r="C38" s="14">
        <v>7813052</v>
      </c>
      <c r="D38" s="50">
        <v>16200000000</v>
      </c>
      <c r="E38" s="50">
        <v>14165471000</v>
      </c>
      <c r="F38" s="51">
        <f t="shared" si="5"/>
        <v>2034529000</v>
      </c>
      <c r="G38" s="47">
        <f t="shared" si="6"/>
        <v>2034529000</v>
      </c>
    </row>
    <row r="39" spans="1:7">
      <c r="A39" s="27">
        <v>7</v>
      </c>
      <c r="B39" s="15" t="s">
        <v>12</v>
      </c>
      <c r="C39" s="14">
        <v>7609489</v>
      </c>
      <c r="D39" s="50">
        <v>779880000</v>
      </c>
      <c r="E39" s="50">
        <v>700509000</v>
      </c>
      <c r="F39" s="51">
        <f t="shared" si="5"/>
        <v>79371000</v>
      </c>
      <c r="G39" s="47">
        <v>79371000</v>
      </c>
    </row>
    <row r="40" spans="1:7" ht="47.25">
      <c r="A40" s="27">
        <v>8</v>
      </c>
      <c r="B40" s="15" t="s">
        <v>77</v>
      </c>
      <c r="C40" s="14">
        <v>7815939</v>
      </c>
      <c r="D40" s="50">
        <v>1900000000</v>
      </c>
      <c r="E40" s="50">
        <v>1010592000</v>
      </c>
      <c r="F40" s="51">
        <f t="shared" si="5"/>
        <v>889408000</v>
      </c>
      <c r="G40" s="47">
        <f t="shared" si="6"/>
        <v>889408000</v>
      </c>
    </row>
    <row r="41" spans="1:7" ht="31.5">
      <c r="A41" s="27">
        <v>9</v>
      </c>
      <c r="B41" s="15" t="s">
        <v>78</v>
      </c>
      <c r="C41" s="14">
        <v>7813051</v>
      </c>
      <c r="D41" s="50">
        <v>9680000000</v>
      </c>
      <c r="E41" s="50">
        <v>8427130700</v>
      </c>
      <c r="F41" s="51">
        <f t="shared" si="5"/>
        <v>1252869300</v>
      </c>
      <c r="G41" s="47">
        <f t="shared" si="6"/>
        <v>1252869300</v>
      </c>
    </row>
    <row r="42" spans="1:7" ht="31.5">
      <c r="A42" s="27">
        <v>10</v>
      </c>
      <c r="B42" s="15" t="s">
        <v>79</v>
      </c>
      <c r="C42" s="14">
        <v>7796042</v>
      </c>
      <c r="D42" s="50">
        <v>1400000000</v>
      </c>
      <c r="E42" s="50">
        <v>307187000</v>
      </c>
      <c r="F42" s="51">
        <f t="shared" si="5"/>
        <v>1092813000</v>
      </c>
      <c r="G42" s="47">
        <f t="shared" si="6"/>
        <v>1092813000</v>
      </c>
    </row>
    <row r="43" spans="1:7">
      <c r="A43" s="27">
        <v>11</v>
      </c>
      <c r="B43" s="15" t="s">
        <v>80</v>
      </c>
      <c r="C43" s="14">
        <v>7815937</v>
      </c>
      <c r="D43" s="50">
        <v>3700000000</v>
      </c>
      <c r="E43" s="50">
        <v>2909919000</v>
      </c>
      <c r="F43" s="51">
        <f t="shared" si="5"/>
        <v>790081000</v>
      </c>
      <c r="G43" s="47">
        <f t="shared" si="6"/>
        <v>790081000</v>
      </c>
    </row>
    <row r="44" spans="1:7">
      <c r="A44" s="27">
        <v>12</v>
      </c>
      <c r="B44" s="15" t="s">
        <v>101</v>
      </c>
      <c r="C44" s="14">
        <v>7939179</v>
      </c>
      <c r="D44" s="50">
        <v>800000000</v>
      </c>
      <c r="E44" s="50">
        <v>0</v>
      </c>
      <c r="F44" s="51">
        <f t="shared" si="5"/>
        <v>800000000</v>
      </c>
      <c r="G44" s="47">
        <f t="shared" si="6"/>
        <v>800000000</v>
      </c>
    </row>
    <row r="45" spans="1:7">
      <c r="A45" s="27">
        <v>13</v>
      </c>
      <c r="B45" s="15" t="s">
        <v>81</v>
      </c>
      <c r="C45" s="14">
        <v>7861837</v>
      </c>
      <c r="D45" s="50">
        <v>1000000000</v>
      </c>
      <c r="E45" s="50">
        <v>0</v>
      </c>
      <c r="F45" s="51">
        <f t="shared" si="5"/>
        <v>1000000000</v>
      </c>
      <c r="G45" s="47">
        <f t="shared" si="6"/>
        <v>1000000000</v>
      </c>
    </row>
    <row r="46" spans="1:7">
      <c r="A46" s="27">
        <v>14</v>
      </c>
      <c r="B46" s="15" t="s">
        <v>82</v>
      </c>
      <c r="C46" s="14">
        <v>7719211</v>
      </c>
      <c r="D46" s="50">
        <v>2100000000</v>
      </c>
      <c r="E46" s="50">
        <v>1871579000</v>
      </c>
      <c r="F46" s="51">
        <f t="shared" si="5"/>
        <v>228421000</v>
      </c>
      <c r="G46" s="47">
        <f>F46</f>
        <v>228421000</v>
      </c>
    </row>
    <row r="47" spans="1:7">
      <c r="A47" s="27">
        <v>15</v>
      </c>
      <c r="B47" s="15" t="s">
        <v>102</v>
      </c>
      <c r="C47" s="14">
        <v>7816955</v>
      </c>
      <c r="D47" s="50">
        <v>10000000000</v>
      </c>
      <c r="E47" s="50">
        <v>9590048181</v>
      </c>
      <c r="F47" s="51">
        <f t="shared" si="5"/>
        <v>409951819</v>
      </c>
      <c r="G47" s="47">
        <f t="shared" si="6"/>
        <v>409951819</v>
      </c>
    </row>
    <row r="48" spans="1:7">
      <c r="A48" s="27">
        <v>16</v>
      </c>
      <c r="B48" s="15" t="s">
        <v>103</v>
      </c>
      <c r="C48" s="14">
        <v>7841978</v>
      </c>
      <c r="D48" s="50">
        <v>9000000000</v>
      </c>
      <c r="E48" s="50">
        <v>4158227000</v>
      </c>
      <c r="F48" s="51">
        <f t="shared" si="5"/>
        <v>4841773000</v>
      </c>
      <c r="G48" s="47">
        <v>2341773000</v>
      </c>
    </row>
    <row r="49" spans="1:7" s="22" customFormat="1">
      <c r="A49" s="13" t="s">
        <v>15</v>
      </c>
      <c r="B49" s="23" t="s">
        <v>22</v>
      </c>
      <c r="C49" s="13"/>
      <c r="D49" s="52">
        <f>SUM(D50:D55)</f>
        <v>12610000000</v>
      </c>
      <c r="E49" s="52">
        <f>SUM(E50:E55)</f>
        <v>11035141000</v>
      </c>
      <c r="F49" s="52">
        <f>SUM(F50:F55)</f>
        <v>1574859000</v>
      </c>
      <c r="G49" s="25">
        <f>SUM(G50:G55)</f>
        <v>1574859000</v>
      </c>
    </row>
    <row r="50" spans="1:7">
      <c r="A50" s="27">
        <v>1</v>
      </c>
      <c r="B50" s="45" t="s">
        <v>35</v>
      </c>
      <c r="C50" s="46" t="s">
        <v>36</v>
      </c>
      <c r="D50" s="50">
        <v>2700000000</v>
      </c>
      <c r="E50" s="50">
        <v>2672930000</v>
      </c>
      <c r="F50" s="51">
        <f t="shared" ref="F50:F55" si="7">D50-E50</f>
        <v>27070000</v>
      </c>
      <c r="G50" s="47">
        <f t="shared" ref="G50:G55" si="8">F50</f>
        <v>27070000</v>
      </c>
    </row>
    <row r="51" spans="1:7">
      <c r="A51" s="27">
        <v>2</v>
      </c>
      <c r="B51" s="45" t="s">
        <v>37</v>
      </c>
      <c r="C51" s="46" t="s">
        <v>38</v>
      </c>
      <c r="D51" s="50">
        <v>4410000000</v>
      </c>
      <c r="E51" s="50">
        <v>4280027000</v>
      </c>
      <c r="F51" s="51">
        <f t="shared" si="7"/>
        <v>129973000</v>
      </c>
      <c r="G51" s="47">
        <f t="shared" si="8"/>
        <v>129973000</v>
      </c>
    </row>
    <row r="52" spans="1:7">
      <c r="A52" s="27">
        <v>3</v>
      </c>
      <c r="B52" s="45" t="s">
        <v>39</v>
      </c>
      <c r="C52" s="46" t="s">
        <v>40</v>
      </c>
      <c r="D52" s="50">
        <v>1000000000</v>
      </c>
      <c r="E52" s="50">
        <v>982184000</v>
      </c>
      <c r="F52" s="51">
        <f t="shared" si="7"/>
        <v>17816000</v>
      </c>
      <c r="G52" s="47">
        <f t="shared" si="8"/>
        <v>17816000</v>
      </c>
    </row>
    <row r="53" spans="1:7">
      <c r="A53" s="27">
        <v>4</v>
      </c>
      <c r="B53" s="45" t="s">
        <v>44</v>
      </c>
      <c r="C53" s="46"/>
      <c r="D53" s="50">
        <v>1500000000</v>
      </c>
      <c r="E53" s="50">
        <v>1000000000</v>
      </c>
      <c r="F53" s="51">
        <f t="shared" si="7"/>
        <v>500000000</v>
      </c>
      <c r="G53" s="47">
        <f t="shared" si="8"/>
        <v>500000000</v>
      </c>
    </row>
    <row r="54" spans="1:7">
      <c r="A54" s="27">
        <v>5</v>
      </c>
      <c r="B54" s="45" t="s">
        <v>45</v>
      </c>
      <c r="C54" s="46"/>
      <c r="D54" s="50">
        <v>1500000000</v>
      </c>
      <c r="E54" s="50">
        <v>1000000000</v>
      </c>
      <c r="F54" s="51">
        <f t="shared" si="7"/>
        <v>500000000</v>
      </c>
      <c r="G54" s="47">
        <f t="shared" si="8"/>
        <v>500000000</v>
      </c>
    </row>
    <row r="55" spans="1:7">
      <c r="A55" s="27">
        <v>6</v>
      </c>
      <c r="B55" s="45" t="s">
        <v>46</v>
      </c>
      <c r="C55" s="46"/>
      <c r="D55" s="50">
        <v>1500000000</v>
      </c>
      <c r="E55" s="50">
        <v>1100000000</v>
      </c>
      <c r="F55" s="51">
        <f t="shared" si="7"/>
        <v>400000000</v>
      </c>
      <c r="G55" s="47">
        <f t="shared" si="8"/>
        <v>400000000</v>
      </c>
    </row>
    <row r="56" spans="1:7" s="31" customFormat="1" ht="33">
      <c r="A56" s="29" t="s">
        <v>20</v>
      </c>
      <c r="B56" s="32" t="s">
        <v>84</v>
      </c>
      <c r="C56" s="29"/>
      <c r="D56" s="53">
        <f>SUM(D57:D65)</f>
        <v>4450000000</v>
      </c>
      <c r="E56" s="53">
        <f>SUM(E57:E65)</f>
        <v>4362965000</v>
      </c>
      <c r="F56" s="53">
        <f>SUM(F57:F65)</f>
        <v>87035000</v>
      </c>
      <c r="G56" s="30">
        <f>SUM(G57:G65)</f>
        <v>87035000</v>
      </c>
    </row>
    <row r="57" spans="1:7" ht="31.5">
      <c r="A57" s="27">
        <v>1</v>
      </c>
      <c r="B57" s="45" t="s">
        <v>85</v>
      </c>
      <c r="C57" s="46" t="s">
        <v>86</v>
      </c>
      <c r="D57" s="50">
        <v>1000000000</v>
      </c>
      <c r="E57" s="50">
        <v>976604000</v>
      </c>
      <c r="F57" s="51">
        <f>D57-E57</f>
        <v>23396000</v>
      </c>
      <c r="G57" s="47">
        <f>F57</f>
        <v>23396000</v>
      </c>
    </row>
    <row r="58" spans="1:7">
      <c r="A58" s="27">
        <v>2</v>
      </c>
      <c r="B58" s="45" t="s">
        <v>87</v>
      </c>
      <c r="C58" s="46" t="s">
        <v>88</v>
      </c>
      <c r="D58" s="50">
        <v>240000000</v>
      </c>
      <c r="E58" s="50">
        <v>238054000</v>
      </c>
      <c r="F58" s="51">
        <f>D58-E58</f>
        <v>1946000</v>
      </c>
      <c r="G58" s="47">
        <v>1946000</v>
      </c>
    </row>
    <row r="59" spans="1:7">
      <c r="A59" s="27">
        <v>3</v>
      </c>
      <c r="B59" s="45" t="s">
        <v>89</v>
      </c>
      <c r="C59" s="46" t="s">
        <v>90</v>
      </c>
      <c r="D59" s="50">
        <v>760000000</v>
      </c>
      <c r="E59" s="50">
        <v>747663000</v>
      </c>
      <c r="F59" s="51">
        <f>D59-E59</f>
        <v>12337000</v>
      </c>
      <c r="G59" s="47">
        <v>12337000</v>
      </c>
    </row>
    <row r="60" spans="1:7" ht="31.5">
      <c r="A60" s="27">
        <v>4</v>
      </c>
      <c r="B60" s="45" t="s">
        <v>91</v>
      </c>
      <c r="C60" s="46" t="s">
        <v>92</v>
      </c>
      <c r="D60" s="50">
        <v>700000000</v>
      </c>
      <c r="E60" s="50">
        <v>683406000</v>
      </c>
      <c r="F60" s="51">
        <f>D60-E60</f>
        <v>16594000</v>
      </c>
      <c r="G60" s="47">
        <f t="shared" ref="G60:G65" si="9">F60</f>
        <v>16594000</v>
      </c>
    </row>
    <row r="61" spans="1:7" ht="31.5">
      <c r="A61" s="27">
        <v>5</v>
      </c>
      <c r="B61" s="45" t="s">
        <v>93</v>
      </c>
      <c r="C61" s="46" t="s">
        <v>94</v>
      </c>
      <c r="D61" s="50">
        <v>250000000</v>
      </c>
      <c r="E61" s="50">
        <v>248463000</v>
      </c>
      <c r="F61" s="51">
        <f t="shared" ref="F61:F63" si="10">D61-E61</f>
        <v>1537000</v>
      </c>
      <c r="G61" s="47">
        <f t="shared" si="9"/>
        <v>1537000</v>
      </c>
    </row>
    <row r="62" spans="1:7">
      <c r="A62" s="27">
        <v>6</v>
      </c>
      <c r="B62" s="45" t="s">
        <v>95</v>
      </c>
      <c r="C62" s="46" t="s">
        <v>96</v>
      </c>
      <c r="D62" s="50">
        <v>300000000</v>
      </c>
      <c r="E62" s="50">
        <v>299212000</v>
      </c>
      <c r="F62" s="51">
        <f t="shared" si="10"/>
        <v>788000</v>
      </c>
      <c r="G62" s="47">
        <f t="shared" si="9"/>
        <v>788000</v>
      </c>
    </row>
    <row r="63" spans="1:7">
      <c r="A63" s="27">
        <v>7</v>
      </c>
      <c r="B63" s="45" t="s">
        <v>97</v>
      </c>
      <c r="C63" s="46" t="s">
        <v>98</v>
      </c>
      <c r="D63" s="50">
        <v>150000000</v>
      </c>
      <c r="E63" s="50">
        <v>148265000</v>
      </c>
      <c r="F63" s="51">
        <f t="shared" si="10"/>
        <v>1735000</v>
      </c>
      <c r="G63" s="47">
        <f t="shared" si="9"/>
        <v>1735000</v>
      </c>
    </row>
    <row r="64" spans="1:7">
      <c r="A64" s="27">
        <v>8</v>
      </c>
      <c r="B64" s="45" t="s">
        <v>99</v>
      </c>
      <c r="C64" s="46">
        <v>7910674</v>
      </c>
      <c r="D64" s="50">
        <v>700000000</v>
      </c>
      <c r="E64" s="50">
        <v>690637000</v>
      </c>
      <c r="F64" s="51">
        <f>D64-E64</f>
        <v>9363000</v>
      </c>
      <c r="G64" s="47">
        <f t="shared" si="9"/>
        <v>9363000</v>
      </c>
    </row>
    <row r="65" spans="1:7">
      <c r="A65" s="27">
        <v>9</v>
      </c>
      <c r="B65" s="45" t="s">
        <v>100</v>
      </c>
      <c r="C65" s="46">
        <v>7910364</v>
      </c>
      <c r="D65" s="50">
        <v>350000000</v>
      </c>
      <c r="E65" s="50">
        <v>330661000</v>
      </c>
      <c r="F65" s="51">
        <f>D65-E65</f>
        <v>19339000</v>
      </c>
      <c r="G65" s="47">
        <f t="shared" si="9"/>
        <v>19339000</v>
      </c>
    </row>
    <row r="66" spans="1:7">
      <c r="A66" s="4"/>
      <c r="B66" s="3"/>
      <c r="C66" s="4"/>
      <c r="D66" s="54"/>
      <c r="E66" s="54"/>
      <c r="F66" s="55"/>
      <c r="G66" s="33"/>
    </row>
  </sheetData>
  <mergeCells count="12">
    <mergeCell ref="A1:G1"/>
    <mergeCell ref="A2:G2"/>
    <mergeCell ref="A4:G4"/>
    <mergeCell ref="A5:G5"/>
    <mergeCell ref="F6:F7"/>
    <mergeCell ref="G6:G7"/>
    <mergeCell ref="A6:A7"/>
    <mergeCell ref="B6:B7"/>
    <mergeCell ref="C6:C7"/>
    <mergeCell ref="D6:D7"/>
    <mergeCell ref="E6:E7"/>
    <mergeCell ref="A3:G3"/>
  </mergeCells>
  <pageMargins left="0.7" right="0.5" top="0.5" bottom="0.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zoomScale="85" zoomScaleNormal="85" workbookViewId="0">
      <pane xSplit="2" ySplit="8" topLeftCell="C9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4.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7.375" style="66" hidden="1" customWidth="1"/>
    <col min="6" max="6" width="15.625" style="19" customWidth="1"/>
    <col min="7" max="7" width="10.875" style="16" bestFit="1" customWidth="1"/>
    <col min="8" max="16384" width="9" style="16"/>
  </cols>
  <sheetData>
    <row r="1" spans="1:6" ht="15.75" customHeight="1">
      <c r="A1" s="89" t="s">
        <v>552</v>
      </c>
      <c r="B1" s="89"/>
      <c r="C1" s="89"/>
      <c r="D1" s="89"/>
      <c r="E1" s="89"/>
      <c r="F1" s="89"/>
    </row>
    <row r="2" spans="1:6" ht="15.7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 ht="15.7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36.75" customHeight="1">
      <c r="A7" s="94" t="s">
        <v>0</v>
      </c>
      <c r="B7" s="94" t="s">
        <v>1</v>
      </c>
      <c r="C7" s="104" t="s">
        <v>3</v>
      </c>
      <c r="D7" s="104" t="s">
        <v>17</v>
      </c>
      <c r="E7" s="104" t="s">
        <v>114</v>
      </c>
      <c r="F7" s="94" t="s">
        <v>113</v>
      </c>
    </row>
    <row r="8" spans="1:6" s="18" customFormat="1" ht="18" customHeight="1">
      <c r="A8" s="96"/>
      <c r="B8" s="96"/>
      <c r="C8" s="105"/>
      <c r="D8" s="105"/>
      <c r="E8" s="105"/>
      <c r="F8" s="96"/>
    </row>
    <row r="9" spans="1:6">
      <c r="A9" s="11"/>
      <c r="B9" s="1" t="s">
        <v>220</v>
      </c>
      <c r="C9" s="59"/>
      <c r="D9" s="48">
        <f>D10+D63</f>
        <v>34931320027</v>
      </c>
      <c r="E9" s="48">
        <f>E10+E63</f>
        <v>29269916700</v>
      </c>
      <c r="F9" s="2">
        <f>F10+F63</f>
        <v>5661403327</v>
      </c>
    </row>
    <row r="10" spans="1:6">
      <c r="A10" s="9" t="s">
        <v>6</v>
      </c>
      <c r="B10" s="7" t="s">
        <v>116</v>
      </c>
      <c r="C10" s="60"/>
      <c r="D10" s="49">
        <f>D11+D19+D22</f>
        <v>33015394000</v>
      </c>
      <c r="E10" s="49">
        <f>E11+E19+E22</f>
        <v>27520741700</v>
      </c>
      <c r="F10" s="8">
        <f>F11+F19+F22</f>
        <v>5494652300</v>
      </c>
    </row>
    <row r="11" spans="1:6">
      <c r="A11" s="9" t="s">
        <v>117</v>
      </c>
      <c r="B11" s="12" t="s">
        <v>118</v>
      </c>
      <c r="C11" s="60"/>
      <c r="D11" s="49">
        <f>SUM(D12:D18)</f>
        <v>1834852000</v>
      </c>
      <c r="E11" s="49">
        <f>SUM(E12:E18)</f>
        <v>1695710000</v>
      </c>
      <c r="F11" s="8">
        <f>SUM(F12:F18)</f>
        <v>139142000</v>
      </c>
    </row>
    <row r="12" spans="1:6">
      <c r="A12" s="27">
        <v>1</v>
      </c>
      <c r="B12" s="28" t="s">
        <v>221</v>
      </c>
      <c r="C12" s="24" t="s">
        <v>222</v>
      </c>
      <c r="D12" s="64">
        <v>300000000</v>
      </c>
      <c r="E12" s="64">
        <v>295206000</v>
      </c>
      <c r="F12" s="26">
        <f>D12-E12</f>
        <v>4794000</v>
      </c>
    </row>
    <row r="13" spans="1:6">
      <c r="A13" s="27">
        <v>2</v>
      </c>
      <c r="B13" s="28" t="s">
        <v>223</v>
      </c>
      <c r="C13" s="24" t="s">
        <v>224</v>
      </c>
      <c r="D13" s="64">
        <v>234000000</v>
      </c>
      <c r="E13" s="64">
        <v>226706000</v>
      </c>
      <c r="F13" s="26">
        <f t="shared" ref="F13:F18" si="0">D13-E13</f>
        <v>7294000</v>
      </c>
    </row>
    <row r="14" spans="1:6">
      <c r="A14" s="27">
        <v>3</v>
      </c>
      <c r="B14" s="28" t="s">
        <v>225</v>
      </c>
      <c r="C14" s="24" t="s">
        <v>226</v>
      </c>
      <c r="D14" s="64">
        <v>698905000</v>
      </c>
      <c r="E14" s="64">
        <v>692510000</v>
      </c>
      <c r="F14" s="26">
        <f t="shared" si="0"/>
        <v>6395000</v>
      </c>
    </row>
    <row r="15" spans="1:6">
      <c r="A15" s="27">
        <v>4</v>
      </c>
      <c r="B15" s="28" t="s">
        <v>227</v>
      </c>
      <c r="C15" s="24" t="s">
        <v>228</v>
      </c>
      <c r="D15" s="64">
        <v>182000000</v>
      </c>
      <c r="E15" s="64">
        <v>126283000</v>
      </c>
      <c r="F15" s="26">
        <f t="shared" si="0"/>
        <v>55717000</v>
      </c>
    </row>
    <row r="16" spans="1:6" ht="31.5">
      <c r="A16" s="27">
        <v>5</v>
      </c>
      <c r="B16" s="28" t="s">
        <v>229</v>
      </c>
      <c r="C16" s="24" t="s">
        <v>230</v>
      </c>
      <c r="D16" s="64">
        <v>198000000</v>
      </c>
      <c r="E16" s="64">
        <v>175435000</v>
      </c>
      <c r="F16" s="26">
        <f t="shared" si="0"/>
        <v>22565000</v>
      </c>
    </row>
    <row r="17" spans="1:6" ht="31.5">
      <c r="A17" s="27">
        <v>6</v>
      </c>
      <c r="B17" s="28" t="s">
        <v>231</v>
      </c>
      <c r="C17" s="24">
        <v>7874209</v>
      </c>
      <c r="D17" s="64">
        <v>74095000</v>
      </c>
      <c r="E17" s="64">
        <v>36468000</v>
      </c>
      <c r="F17" s="26">
        <f t="shared" si="0"/>
        <v>37627000</v>
      </c>
    </row>
    <row r="18" spans="1:6">
      <c r="A18" s="27">
        <v>7</v>
      </c>
      <c r="B18" s="28" t="s">
        <v>232</v>
      </c>
      <c r="C18" s="24">
        <v>7830335</v>
      </c>
      <c r="D18" s="64">
        <v>147852000</v>
      </c>
      <c r="E18" s="64">
        <v>143102000</v>
      </c>
      <c r="F18" s="26">
        <f t="shared" si="0"/>
        <v>4750000</v>
      </c>
    </row>
    <row r="19" spans="1:6">
      <c r="A19" s="9" t="s">
        <v>122</v>
      </c>
      <c r="B19" s="12" t="s">
        <v>123</v>
      </c>
      <c r="C19" s="24"/>
      <c r="D19" s="49">
        <f>SUM(D20:D21)</f>
        <v>400000000</v>
      </c>
      <c r="E19" s="49">
        <f>SUM(E20:E21)</f>
        <v>353226000</v>
      </c>
      <c r="F19" s="8">
        <f>SUM(F20:F21)</f>
        <v>46774000</v>
      </c>
    </row>
    <row r="20" spans="1:6">
      <c r="A20" s="27">
        <v>1</v>
      </c>
      <c r="B20" s="28" t="s">
        <v>233</v>
      </c>
      <c r="C20" s="24" t="s">
        <v>234</v>
      </c>
      <c r="D20" s="64">
        <v>200000000</v>
      </c>
      <c r="E20" s="64">
        <v>188865000</v>
      </c>
      <c r="F20" s="26">
        <f t="shared" ref="F20:F62" si="1">D20-E20</f>
        <v>11135000</v>
      </c>
    </row>
    <row r="21" spans="1:6">
      <c r="A21" s="27">
        <v>2</v>
      </c>
      <c r="B21" s="28" t="s">
        <v>235</v>
      </c>
      <c r="C21" s="24">
        <v>7872150</v>
      </c>
      <c r="D21" s="64">
        <v>200000000</v>
      </c>
      <c r="E21" s="64">
        <v>164361000</v>
      </c>
      <c r="F21" s="26">
        <f t="shared" si="1"/>
        <v>35639000</v>
      </c>
    </row>
    <row r="22" spans="1:6">
      <c r="A22" s="9" t="s">
        <v>236</v>
      </c>
      <c r="B22" s="12" t="s">
        <v>476</v>
      </c>
      <c r="C22" s="24"/>
      <c r="D22" s="49">
        <f>SUM(D23:D62)</f>
        <v>30780542000</v>
      </c>
      <c r="E22" s="49">
        <f>SUM(E23:E62)</f>
        <v>25471805700</v>
      </c>
      <c r="F22" s="8">
        <f>SUM(F23:F62)</f>
        <v>5308736300</v>
      </c>
    </row>
    <row r="23" spans="1:6">
      <c r="A23" s="27">
        <v>1</v>
      </c>
      <c r="B23" s="28" t="s">
        <v>237</v>
      </c>
      <c r="C23" s="24">
        <v>7796038</v>
      </c>
      <c r="D23" s="64">
        <v>97920000</v>
      </c>
      <c r="E23" s="64">
        <v>38489000</v>
      </c>
      <c r="F23" s="26">
        <f t="shared" si="1"/>
        <v>59431000</v>
      </c>
    </row>
    <row r="24" spans="1:6">
      <c r="A24" s="27">
        <v>2</v>
      </c>
      <c r="B24" s="28" t="s">
        <v>238</v>
      </c>
      <c r="C24" s="24">
        <v>7796037</v>
      </c>
      <c r="D24" s="64">
        <v>97920000</v>
      </c>
      <c r="E24" s="64">
        <v>89474000</v>
      </c>
      <c r="F24" s="26">
        <f t="shared" si="1"/>
        <v>8446000</v>
      </c>
    </row>
    <row r="25" spans="1:6">
      <c r="A25" s="27">
        <v>3</v>
      </c>
      <c r="B25" s="28" t="s">
        <v>225</v>
      </c>
      <c r="C25" s="24">
        <v>7750349</v>
      </c>
      <c r="D25" s="64">
        <v>400000000</v>
      </c>
      <c r="E25" s="64">
        <v>115017000</v>
      </c>
      <c r="F25" s="26">
        <f t="shared" si="1"/>
        <v>284983000</v>
      </c>
    </row>
    <row r="26" spans="1:6" ht="31.5">
      <c r="A26" s="27">
        <v>4</v>
      </c>
      <c r="B26" s="28" t="s">
        <v>239</v>
      </c>
      <c r="C26" s="24" t="s">
        <v>240</v>
      </c>
      <c r="D26" s="64">
        <v>1200000000</v>
      </c>
      <c r="E26" s="64">
        <v>1105905000</v>
      </c>
      <c r="F26" s="26">
        <f t="shared" si="1"/>
        <v>94095000</v>
      </c>
    </row>
    <row r="27" spans="1:6" ht="31.5">
      <c r="A27" s="27">
        <v>5</v>
      </c>
      <c r="B27" s="28" t="s">
        <v>241</v>
      </c>
      <c r="C27" s="24" t="s">
        <v>242</v>
      </c>
      <c r="D27" s="64">
        <v>1200000000</v>
      </c>
      <c r="E27" s="64">
        <v>1132901000</v>
      </c>
      <c r="F27" s="26">
        <f t="shared" si="1"/>
        <v>67099000</v>
      </c>
    </row>
    <row r="28" spans="1:6" ht="31.5">
      <c r="A28" s="27">
        <v>6</v>
      </c>
      <c r="B28" s="28" t="s">
        <v>243</v>
      </c>
      <c r="C28" s="24">
        <v>7904862</v>
      </c>
      <c r="D28" s="64">
        <v>400000000</v>
      </c>
      <c r="E28" s="64">
        <v>395116000</v>
      </c>
      <c r="F28" s="26">
        <f t="shared" si="1"/>
        <v>4884000</v>
      </c>
    </row>
    <row r="29" spans="1:6">
      <c r="A29" s="27">
        <v>7</v>
      </c>
      <c r="B29" s="28" t="s">
        <v>244</v>
      </c>
      <c r="C29" s="24">
        <v>7877951</v>
      </c>
      <c r="D29" s="64">
        <v>200000000</v>
      </c>
      <c r="E29" s="64">
        <v>190369000</v>
      </c>
      <c r="F29" s="26">
        <f t="shared" si="1"/>
        <v>9631000</v>
      </c>
    </row>
    <row r="30" spans="1:6">
      <c r="A30" s="27">
        <v>8</v>
      </c>
      <c r="B30" s="28" t="s">
        <v>245</v>
      </c>
      <c r="C30" s="24">
        <v>7877950</v>
      </c>
      <c r="D30" s="64">
        <v>100000000</v>
      </c>
      <c r="E30" s="64">
        <v>95878000</v>
      </c>
      <c r="F30" s="26">
        <f t="shared" si="1"/>
        <v>4122000</v>
      </c>
    </row>
    <row r="31" spans="1:6">
      <c r="A31" s="27">
        <v>9</v>
      </c>
      <c r="B31" s="28" t="s">
        <v>246</v>
      </c>
      <c r="C31" s="24">
        <v>7877952</v>
      </c>
      <c r="D31" s="64">
        <v>100000000</v>
      </c>
      <c r="E31" s="64">
        <v>86902000</v>
      </c>
      <c r="F31" s="26">
        <f t="shared" si="1"/>
        <v>13098000</v>
      </c>
    </row>
    <row r="32" spans="1:6" ht="31.5">
      <c r="A32" s="27">
        <v>10</v>
      </c>
      <c r="B32" s="28" t="s">
        <v>247</v>
      </c>
      <c r="C32" s="24">
        <v>7899900</v>
      </c>
      <c r="D32" s="64">
        <v>228786000</v>
      </c>
      <c r="E32" s="64">
        <v>227489000</v>
      </c>
      <c r="F32" s="26">
        <f t="shared" si="1"/>
        <v>1297000</v>
      </c>
    </row>
    <row r="33" spans="1:6">
      <c r="A33" s="27">
        <v>11</v>
      </c>
      <c r="B33" s="28" t="s">
        <v>248</v>
      </c>
      <c r="C33" s="24">
        <v>7894366</v>
      </c>
      <c r="D33" s="64">
        <v>454224000</v>
      </c>
      <c r="E33" s="64">
        <v>407574000</v>
      </c>
      <c r="F33" s="26">
        <f t="shared" si="1"/>
        <v>46650000</v>
      </c>
    </row>
    <row r="34" spans="1:6">
      <c r="A34" s="27">
        <v>12</v>
      </c>
      <c r="B34" s="28" t="s">
        <v>249</v>
      </c>
      <c r="C34" s="24">
        <v>7898627</v>
      </c>
      <c r="D34" s="64">
        <v>309058000</v>
      </c>
      <c r="E34" s="64">
        <v>268524000</v>
      </c>
      <c r="F34" s="26">
        <f t="shared" si="1"/>
        <v>40534000</v>
      </c>
    </row>
    <row r="35" spans="1:6">
      <c r="A35" s="27">
        <v>13</v>
      </c>
      <c r="B35" s="28" t="s">
        <v>250</v>
      </c>
      <c r="C35" s="24">
        <v>7894368</v>
      </c>
      <c r="D35" s="64">
        <v>646561000</v>
      </c>
      <c r="E35" s="64">
        <v>624542000</v>
      </c>
      <c r="F35" s="26">
        <f t="shared" si="1"/>
        <v>22019000</v>
      </c>
    </row>
    <row r="36" spans="1:6">
      <c r="A36" s="27">
        <v>14</v>
      </c>
      <c r="B36" s="28" t="s">
        <v>251</v>
      </c>
      <c r="C36" s="24">
        <v>7894365</v>
      </c>
      <c r="D36" s="64">
        <v>2681749000</v>
      </c>
      <c r="E36" s="64">
        <v>2371404000</v>
      </c>
      <c r="F36" s="26">
        <f t="shared" si="1"/>
        <v>310345000</v>
      </c>
    </row>
    <row r="37" spans="1:6">
      <c r="A37" s="27">
        <v>15</v>
      </c>
      <c r="B37" s="28" t="s">
        <v>252</v>
      </c>
      <c r="C37" s="24">
        <v>7898623</v>
      </c>
      <c r="D37" s="64">
        <v>445070000</v>
      </c>
      <c r="E37" s="64">
        <v>419091000</v>
      </c>
      <c r="F37" s="26">
        <f t="shared" si="1"/>
        <v>25979000</v>
      </c>
    </row>
    <row r="38" spans="1:6">
      <c r="A38" s="27">
        <v>16</v>
      </c>
      <c r="B38" s="28" t="s">
        <v>253</v>
      </c>
      <c r="C38" s="24">
        <v>7898625</v>
      </c>
      <c r="D38" s="64">
        <v>325874000</v>
      </c>
      <c r="E38" s="64">
        <v>306450000</v>
      </c>
      <c r="F38" s="26">
        <f t="shared" si="1"/>
        <v>19424000</v>
      </c>
    </row>
    <row r="39" spans="1:6">
      <c r="A39" s="27">
        <v>17</v>
      </c>
      <c r="B39" s="28" t="s">
        <v>254</v>
      </c>
      <c r="C39" s="24">
        <v>7894949</v>
      </c>
      <c r="D39" s="64">
        <v>681791000</v>
      </c>
      <c r="E39" s="64">
        <v>610114000</v>
      </c>
      <c r="F39" s="26">
        <f t="shared" si="1"/>
        <v>71677000</v>
      </c>
    </row>
    <row r="40" spans="1:6">
      <c r="A40" s="27">
        <v>18</v>
      </c>
      <c r="B40" s="28" t="s">
        <v>255</v>
      </c>
      <c r="C40" s="24">
        <v>7894947</v>
      </c>
      <c r="D40" s="64">
        <v>373866000</v>
      </c>
      <c r="E40" s="64">
        <v>335455000</v>
      </c>
      <c r="F40" s="26">
        <f t="shared" si="1"/>
        <v>38411000</v>
      </c>
    </row>
    <row r="41" spans="1:6">
      <c r="A41" s="27">
        <v>19</v>
      </c>
      <c r="B41" s="28" t="s">
        <v>256</v>
      </c>
      <c r="C41" s="24">
        <v>7901509</v>
      </c>
      <c r="D41" s="64">
        <v>502525000</v>
      </c>
      <c r="E41" s="64">
        <v>451420000</v>
      </c>
      <c r="F41" s="26">
        <f t="shared" si="1"/>
        <v>51105000</v>
      </c>
    </row>
    <row r="42" spans="1:6">
      <c r="A42" s="27">
        <v>20</v>
      </c>
      <c r="B42" s="28" t="s">
        <v>257</v>
      </c>
      <c r="C42" s="24">
        <v>7894367</v>
      </c>
      <c r="D42" s="64">
        <v>415399000</v>
      </c>
      <c r="E42" s="64">
        <v>347101000</v>
      </c>
      <c r="F42" s="26">
        <f t="shared" si="1"/>
        <v>68298000</v>
      </c>
    </row>
    <row r="43" spans="1:6">
      <c r="A43" s="27">
        <v>21</v>
      </c>
      <c r="B43" s="28" t="s">
        <v>258</v>
      </c>
      <c r="C43" s="24">
        <v>7900578</v>
      </c>
      <c r="D43" s="64">
        <v>1325641000</v>
      </c>
      <c r="E43" s="64">
        <v>1189400000</v>
      </c>
      <c r="F43" s="26">
        <f t="shared" si="1"/>
        <v>136241000</v>
      </c>
    </row>
    <row r="44" spans="1:6">
      <c r="A44" s="27">
        <v>22</v>
      </c>
      <c r="B44" s="28" t="s">
        <v>259</v>
      </c>
      <c r="C44" s="24">
        <v>7901521</v>
      </c>
      <c r="D44" s="64">
        <v>738576000</v>
      </c>
      <c r="E44" s="64">
        <v>664802000</v>
      </c>
      <c r="F44" s="26">
        <f t="shared" si="1"/>
        <v>73774000</v>
      </c>
    </row>
    <row r="45" spans="1:6">
      <c r="A45" s="27">
        <v>23</v>
      </c>
      <c r="B45" s="28" t="s">
        <v>260</v>
      </c>
      <c r="C45" s="24">
        <v>7901520</v>
      </c>
      <c r="D45" s="64">
        <v>691283000</v>
      </c>
      <c r="E45" s="64">
        <v>619214000</v>
      </c>
      <c r="F45" s="26">
        <f t="shared" si="1"/>
        <v>72069000</v>
      </c>
    </row>
    <row r="46" spans="1:6">
      <c r="A46" s="27">
        <v>24</v>
      </c>
      <c r="B46" s="28" t="s">
        <v>261</v>
      </c>
      <c r="C46" s="24">
        <v>7902646</v>
      </c>
      <c r="D46" s="64">
        <v>2221346000</v>
      </c>
      <c r="E46" s="64">
        <v>1016290900</v>
      </c>
      <c r="F46" s="26">
        <f t="shared" si="1"/>
        <v>1205055100</v>
      </c>
    </row>
    <row r="47" spans="1:6">
      <c r="A47" s="27">
        <v>25</v>
      </c>
      <c r="B47" s="28" t="s">
        <v>262</v>
      </c>
      <c r="C47" s="24">
        <v>7901512</v>
      </c>
      <c r="D47" s="64">
        <v>516091000</v>
      </c>
      <c r="E47" s="64">
        <v>463287000</v>
      </c>
      <c r="F47" s="26">
        <f t="shared" si="1"/>
        <v>52804000</v>
      </c>
    </row>
    <row r="48" spans="1:6">
      <c r="A48" s="27">
        <v>26</v>
      </c>
      <c r="B48" s="28" t="s">
        <v>263</v>
      </c>
      <c r="C48" s="24">
        <v>7898626</v>
      </c>
      <c r="D48" s="64">
        <v>1681472000</v>
      </c>
      <c r="E48" s="64">
        <v>1177035000</v>
      </c>
      <c r="F48" s="26">
        <f t="shared" si="1"/>
        <v>504437000</v>
      </c>
    </row>
    <row r="49" spans="1:6">
      <c r="A49" s="27">
        <v>27</v>
      </c>
      <c r="B49" s="28" t="s">
        <v>264</v>
      </c>
      <c r="C49" s="24">
        <v>7898624</v>
      </c>
      <c r="D49" s="64">
        <v>2611464000</v>
      </c>
      <c r="E49" s="64">
        <v>1025254000</v>
      </c>
      <c r="F49" s="26">
        <f t="shared" si="1"/>
        <v>1586210000</v>
      </c>
    </row>
    <row r="50" spans="1:6">
      <c r="A50" s="27">
        <v>28</v>
      </c>
      <c r="B50" s="28" t="s">
        <v>265</v>
      </c>
      <c r="C50" s="24">
        <v>7901511</v>
      </c>
      <c r="D50" s="64">
        <v>272374000</v>
      </c>
      <c r="E50" s="64">
        <v>228712000</v>
      </c>
      <c r="F50" s="26">
        <f t="shared" si="1"/>
        <v>43662000</v>
      </c>
    </row>
    <row r="51" spans="1:6">
      <c r="A51" s="27">
        <v>29</v>
      </c>
      <c r="B51" s="28" t="s">
        <v>266</v>
      </c>
      <c r="C51" s="24">
        <v>7901510</v>
      </c>
      <c r="D51" s="64">
        <v>1000000000</v>
      </c>
      <c r="E51" s="64">
        <v>969085000</v>
      </c>
      <c r="F51" s="26">
        <f t="shared" si="1"/>
        <v>30915000</v>
      </c>
    </row>
    <row r="52" spans="1:6">
      <c r="A52" s="27">
        <v>30</v>
      </c>
      <c r="B52" s="28" t="s">
        <v>267</v>
      </c>
      <c r="C52" s="24">
        <v>7904869</v>
      </c>
      <c r="D52" s="64">
        <v>1000000000</v>
      </c>
      <c r="E52" s="64">
        <v>993811000</v>
      </c>
      <c r="F52" s="26">
        <f t="shared" si="1"/>
        <v>6189000</v>
      </c>
    </row>
    <row r="53" spans="1:6">
      <c r="A53" s="27">
        <v>31</v>
      </c>
      <c r="B53" s="28" t="s">
        <v>268</v>
      </c>
      <c r="C53" s="24">
        <v>7901507</v>
      </c>
      <c r="D53" s="64">
        <v>1000000000</v>
      </c>
      <c r="E53" s="64">
        <v>990603000</v>
      </c>
      <c r="F53" s="26">
        <f t="shared" si="1"/>
        <v>9397000</v>
      </c>
    </row>
    <row r="54" spans="1:6" ht="31.5">
      <c r="A54" s="27">
        <v>32</v>
      </c>
      <c r="B54" s="28" t="s">
        <v>269</v>
      </c>
      <c r="C54" s="24">
        <v>7901506</v>
      </c>
      <c r="D54" s="64">
        <v>2627649000</v>
      </c>
      <c r="E54" s="64">
        <v>2421989800</v>
      </c>
      <c r="F54" s="26">
        <f t="shared" si="1"/>
        <v>205659200</v>
      </c>
    </row>
    <row r="55" spans="1:6">
      <c r="A55" s="27">
        <v>33</v>
      </c>
      <c r="B55" s="28" t="s">
        <v>270</v>
      </c>
      <c r="C55" s="24">
        <v>7904868</v>
      </c>
      <c r="D55" s="64">
        <v>200000000</v>
      </c>
      <c r="E55" s="64">
        <v>198248000</v>
      </c>
      <c r="F55" s="26">
        <f t="shared" si="1"/>
        <v>1752000</v>
      </c>
    </row>
    <row r="56" spans="1:6">
      <c r="A56" s="27">
        <v>34</v>
      </c>
      <c r="B56" s="28" t="s">
        <v>271</v>
      </c>
      <c r="C56" s="24">
        <v>7904867</v>
      </c>
      <c r="D56" s="64">
        <v>2000000000</v>
      </c>
      <c r="E56" s="64">
        <v>1895192000</v>
      </c>
      <c r="F56" s="26">
        <f t="shared" si="1"/>
        <v>104808000</v>
      </c>
    </row>
    <row r="57" spans="1:6">
      <c r="A57" s="27">
        <v>35</v>
      </c>
      <c r="B57" s="28" t="s">
        <v>272</v>
      </c>
      <c r="C57" s="24">
        <v>7904864</v>
      </c>
      <c r="D57" s="64">
        <v>300000000</v>
      </c>
      <c r="E57" s="64">
        <v>297114000</v>
      </c>
      <c r="F57" s="26">
        <f t="shared" si="1"/>
        <v>2886000</v>
      </c>
    </row>
    <row r="58" spans="1:6">
      <c r="A58" s="27">
        <v>36</v>
      </c>
      <c r="B58" s="28" t="s">
        <v>273</v>
      </c>
      <c r="C58" s="24">
        <v>7909160</v>
      </c>
      <c r="D58" s="64">
        <v>519935000</v>
      </c>
      <c r="E58" s="64">
        <v>514940000</v>
      </c>
      <c r="F58" s="26">
        <f t="shared" si="1"/>
        <v>4995000</v>
      </c>
    </row>
    <row r="59" spans="1:6">
      <c r="A59" s="27">
        <v>37</v>
      </c>
      <c r="B59" s="28" t="s">
        <v>274</v>
      </c>
      <c r="C59" s="24">
        <v>7908451</v>
      </c>
      <c r="D59" s="64">
        <v>100000000</v>
      </c>
      <c r="E59" s="64">
        <v>99430000</v>
      </c>
      <c r="F59" s="26">
        <f t="shared" si="1"/>
        <v>570000</v>
      </c>
    </row>
    <row r="60" spans="1:6">
      <c r="A60" s="27">
        <v>38</v>
      </c>
      <c r="B60" s="28" t="s">
        <v>275</v>
      </c>
      <c r="C60" s="24">
        <v>7908450</v>
      </c>
      <c r="D60" s="64">
        <v>400000000</v>
      </c>
      <c r="E60" s="64">
        <v>381052000</v>
      </c>
      <c r="F60" s="26">
        <f t="shared" si="1"/>
        <v>18948000</v>
      </c>
    </row>
    <row r="61" spans="1:6">
      <c r="A61" s="27">
        <v>39</v>
      </c>
      <c r="B61" s="28" t="s">
        <v>276</v>
      </c>
      <c r="C61" s="24">
        <v>7898630</v>
      </c>
      <c r="D61" s="64">
        <f>220000000-4548000</f>
        <v>215452000</v>
      </c>
      <c r="E61" s="64">
        <v>214199000</v>
      </c>
      <c r="F61" s="26">
        <f t="shared" si="1"/>
        <v>1253000</v>
      </c>
    </row>
    <row r="62" spans="1:6">
      <c r="A62" s="27">
        <v>40</v>
      </c>
      <c r="B62" s="28" t="s">
        <v>277</v>
      </c>
      <c r="C62" s="24">
        <v>7900579</v>
      </c>
      <c r="D62" s="64">
        <f>500000000-1484000</f>
        <v>498516000</v>
      </c>
      <c r="E62" s="64">
        <v>492932000</v>
      </c>
      <c r="F62" s="26">
        <f t="shared" si="1"/>
        <v>5584000</v>
      </c>
    </row>
    <row r="63" spans="1:6">
      <c r="A63" s="9" t="s">
        <v>8</v>
      </c>
      <c r="B63" s="7" t="s">
        <v>165</v>
      </c>
      <c r="C63" s="77"/>
      <c r="D63" s="49">
        <f>SUM(D64:D67)</f>
        <v>1915926027</v>
      </c>
      <c r="E63" s="49">
        <f t="shared" ref="E63:F63" si="2">SUM(E64:E67)</f>
        <v>1749175000</v>
      </c>
      <c r="F63" s="8">
        <f t="shared" si="2"/>
        <v>166751027</v>
      </c>
    </row>
    <row r="64" spans="1:6">
      <c r="A64" s="27">
        <v>1</v>
      </c>
      <c r="B64" s="28" t="s">
        <v>278</v>
      </c>
      <c r="C64" s="24">
        <v>7931575</v>
      </c>
      <c r="D64" s="64">
        <v>489360000</v>
      </c>
      <c r="E64" s="64">
        <v>470722000</v>
      </c>
      <c r="F64" s="26">
        <f t="shared" ref="F64:F67" si="3">D64-E64</f>
        <v>18638000</v>
      </c>
    </row>
    <row r="65" spans="1:6">
      <c r="A65" s="27">
        <v>2</v>
      </c>
      <c r="B65" s="28" t="s">
        <v>279</v>
      </c>
      <c r="C65" s="24">
        <v>7937964</v>
      </c>
      <c r="D65" s="64">
        <v>103027027</v>
      </c>
      <c r="E65" s="64">
        <v>0</v>
      </c>
      <c r="F65" s="26">
        <f t="shared" si="3"/>
        <v>103027027</v>
      </c>
    </row>
    <row r="66" spans="1:6" ht="31.5">
      <c r="A66" s="27">
        <v>3</v>
      </c>
      <c r="B66" s="28" t="s">
        <v>280</v>
      </c>
      <c r="C66" s="24">
        <v>7940522</v>
      </c>
      <c r="D66" s="64">
        <v>808011000</v>
      </c>
      <c r="E66" s="64">
        <v>779786000</v>
      </c>
      <c r="F66" s="26">
        <f t="shared" si="3"/>
        <v>28225000</v>
      </c>
    </row>
    <row r="67" spans="1:6" ht="31.5">
      <c r="A67" s="27">
        <v>4</v>
      </c>
      <c r="B67" s="28" t="s">
        <v>281</v>
      </c>
      <c r="C67" s="24">
        <v>7940521</v>
      </c>
      <c r="D67" s="64">
        <v>515528000</v>
      </c>
      <c r="E67" s="64">
        <v>498667000</v>
      </c>
      <c r="F67" s="26">
        <f t="shared" si="3"/>
        <v>16861000</v>
      </c>
    </row>
    <row r="68" spans="1:6">
      <c r="A68" s="4"/>
      <c r="B68" s="3"/>
      <c r="C68" s="62"/>
      <c r="D68" s="65"/>
      <c r="E68" s="65"/>
      <c r="F68" s="21"/>
    </row>
  </sheetData>
  <mergeCells count="12">
    <mergeCell ref="E7:E8"/>
    <mergeCell ref="F7:F8"/>
    <mergeCell ref="A1:F1"/>
    <mergeCell ref="A2:F2"/>
    <mergeCell ref="A4:F4"/>
    <mergeCell ref="A6:F6"/>
    <mergeCell ref="A5:F5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85" zoomScaleNormal="85" workbookViewId="0">
      <pane xSplit="2" ySplit="8" topLeftCell="C9" activePane="bottomRight" state="frozen"/>
      <selection activeCell="H8" sqref="H8"/>
      <selection pane="topRight" activeCell="H8" sqref="H8"/>
      <selection pane="bottomLeft" activeCell="H8" sqref="H8"/>
      <selection pane="bottomRight" activeCell="B17" sqref="B17"/>
    </sheetView>
  </sheetViews>
  <sheetFormatPr defaultRowHeight="15.75"/>
  <cols>
    <col min="1" max="1" width="3.625" style="6" customWidth="1"/>
    <col min="2" max="2" width="60.625" style="5" customWidth="1"/>
    <col min="3" max="3" width="20.375" style="63" hidden="1" customWidth="1"/>
    <col min="4" max="4" width="11" style="63" hidden="1" customWidth="1"/>
    <col min="5" max="5" width="12.75" style="66" hidden="1" customWidth="1"/>
    <col min="6" max="6" width="29.125" style="66" hidden="1" customWidth="1"/>
    <col min="7" max="7" width="15.625" style="19" customWidth="1"/>
    <col min="8" max="8" width="10.875" style="16" bestFit="1" customWidth="1"/>
    <col min="9" max="16384" width="9" style="16"/>
  </cols>
  <sheetData>
    <row r="1" spans="1:7" ht="15.75" customHeight="1">
      <c r="A1" s="89" t="s">
        <v>553</v>
      </c>
      <c r="B1" s="89"/>
      <c r="C1" s="89"/>
      <c r="D1" s="89"/>
      <c r="E1" s="89"/>
      <c r="F1" s="89"/>
      <c r="G1" s="89"/>
    </row>
    <row r="2" spans="1:7" ht="1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  <c r="G2" s="89"/>
    </row>
    <row r="3" spans="1:7" ht="1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  <c r="G3" s="89"/>
    </row>
    <row r="4" spans="1:7" ht="1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  <c r="G4" s="89"/>
    </row>
    <row r="5" spans="1:7" ht="1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  <c r="G5" s="90"/>
    </row>
    <row r="6" spans="1:7" ht="15.75" customHeight="1">
      <c r="A6" s="91" t="s">
        <v>5</v>
      </c>
      <c r="B6" s="91"/>
      <c r="C6" s="91"/>
      <c r="D6" s="91"/>
      <c r="E6" s="91"/>
      <c r="F6" s="91"/>
      <c r="G6" s="91"/>
    </row>
    <row r="7" spans="1:7" s="17" customFormat="1" ht="35.25" customHeight="1">
      <c r="A7" s="94" t="s">
        <v>0</v>
      </c>
      <c r="B7" s="94" t="s">
        <v>1</v>
      </c>
      <c r="C7" s="92" t="s">
        <v>2</v>
      </c>
      <c r="D7" s="92" t="s">
        <v>3</v>
      </c>
      <c r="E7" s="92" t="s">
        <v>17</v>
      </c>
      <c r="F7" s="92" t="s">
        <v>114</v>
      </c>
      <c r="G7" s="94" t="s">
        <v>113</v>
      </c>
    </row>
    <row r="8" spans="1:7" s="18" customFormat="1" ht="25.5" customHeight="1">
      <c r="A8" s="94"/>
      <c r="B8" s="94"/>
      <c r="C8" s="92"/>
      <c r="D8" s="92"/>
      <c r="E8" s="92"/>
      <c r="F8" s="92"/>
      <c r="G8" s="94"/>
    </row>
    <row r="9" spans="1:7">
      <c r="A9" s="11"/>
      <c r="B9" s="1" t="s">
        <v>69</v>
      </c>
      <c r="C9" s="59"/>
      <c r="D9" s="59"/>
      <c r="E9" s="48">
        <f>E12</f>
        <v>3500000000</v>
      </c>
      <c r="F9" s="48">
        <f t="shared" ref="F9:G9" si="0">F12</f>
        <v>2885311999</v>
      </c>
      <c r="G9" s="2">
        <f t="shared" si="0"/>
        <v>614688001</v>
      </c>
    </row>
    <row r="10" spans="1:7">
      <c r="A10" s="9" t="s">
        <v>6</v>
      </c>
      <c r="B10" s="7" t="s">
        <v>116</v>
      </c>
      <c r="C10" s="60"/>
      <c r="D10" s="60"/>
      <c r="E10" s="49">
        <f>E12</f>
        <v>3500000000</v>
      </c>
      <c r="F10" s="49">
        <f t="shared" ref="F10:G10" si="1">F12</f>
        <v>2885311999</v>
      </c>
      <c r="G10" s="8">
        <f t="shared" si="1"/>
        <v>614688001</v>
      </c>
    </row>
    <row r="11" spans="1:7">
      <c r="A11" s="9" t="s">
        <v>117</v>
      </c>
      <c r="B11" s="12" t="s">
        <v>118</v>
      </c>
      <c r="C11" s="60"/>
      <c r="D11" s="60"/>
      <c r="E11" s="49">
        <f>E12</f>
        <v>3500000000</v>
      </c>
      <c r="F11" s="49">
        <f t="shared" ref="F11:G11" si="2">F12</f>
        <v>2885311999</v>
      </c>
      <c r="G11" s="8">
        <f t="shared" si="2"/>
        <v>614688001</v>
      </c>
    </row>
    <row r="12" spans="1:7">
      <c r="A12" s="27">
        <v>1</v>
      </c>
      <c r="B12" s="28" t="s">
        <v>70</v>
      </c>
      <c r="C12" s="61"/>
      <c r="D12" s="24">
        <v>7906131</v>
      </c>
      <c r="E12" s="64">
        <v>3500000000</v>
      </c>
      <c r="F12" s="64">
        <v>2885311999</v>
      </c>
      <c r="G12" s="26">
        <f>E12-F12</f>
        <v>614688001</v>
      </c>
    </row>
    <row r="13" spans="1:7">
      <c r="A13" s="4"/>
      <c r="B13" s="3"/>
      <c r="C13" s="62"/>
      <c r="D13" s="62"/>
      <c r="E13" s="65"/>
      <c r="F13" s="65"/>
      <c r="G13" s="21"/>
    </row>
  </sheetData>
  <mergeCells count="13">
    <mergeCell ref="A1:G1"/>
    <mergeCell ref="A2:G2"/>
    <mergeCell ref="A4:G4"/>
    <mergeCell ref="A5:G5"/>
    <mergeCell ref="A6:G6"/>
    <mergeCell ref="A3:G3"/>
    <mergeCell ref="F7:F8"/>
    <mergeCell ref="G7:G8"/>
    <mergeCell ref="A7:A8"/>
    <mergeCell ref="B7:B8"/>
    <mergeCell ref="C7:C8"/>
    <mergeCell ref="D7:D8"/>
    <mergeCell ref="E7:E8"/>
  </mergeCells>
  <pageMargins left="0.7" right="0.5" top="0.5" bottom="0.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pane xSplit="2" ySplit="7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N11" sqref="N11"/>
    </sheetView>
  </sheetViews>
  <sheetFormatPr defaultRowHeight="15.75"/>
  <cols>
    <col min="1" max="1" width="5.625" style="16" customWidth="1"/>
    <col min="2" max="2" width="30.625" style="16" customWidth="1"/>
    <col min="3" max="3" width="20.125" style="19" customWidth="1"/>
    <col min="4" max="7" width="13.625" style="19" hidden="1" customWidth="1"/>
    <col min="8" max="8" width="15.25" style="19" customWidth="1"/>
    <col min="9" max="9" width="40.875" style="16" hidden="1" customWidth="1"/>
    <col min="10" max="10" width="9" style="16" customWidth="1"/>
    <col min="11" max="16384" width="9" style="16"/>
  </cols>
  <sheetData>
    <row r="1" spans="1:10">
      <c r="A1" s="95" t="s">
        <v>545</v>
      </c>
      <c r="B1" s="95"/>
      <c r="C1" s="95"/>
      <c r="D1" s="95"/>
      <c r="E1" s="95"/>
      <c r="F1" s="95"/>
      <c r="G1" s="95"/>
      <c r="H1" s="95"/>
      <c r="I1" s="95"/>
    </row>
    <row r="2" spans="1:10" ht="33" customHeight="1">
      <c r="A2" s="95" t="s">
        <v>555</v>
      </c>
      <c r="B2" s="95"/>
      <c r="C2" s="95"/>
      <c r="D2" s="95"/>
      <c r="E2" s="95"/>
      <c r="F2" s="95"/>
      <c r="G2" s="95"/>
      <c r="H2" s="95"/>
      <c r="I2" s="95"/>
    </row>
    <row r="3" spans="1:10">
      <c r="A3" s="95" t="s">
        <v>543</v>
      </c>
      <c r="B3" s="95"/>
      <c r="C3" s="95"/>
      <c r="D3" s="95"/>
      <c r="E3" s="95"/>
      <c r="F3" s="95"/>
      <c r="G3" s="95"/>
      <c r="H3" s="95"/>
      <c r="I3" s="95"/>
    </row>
    <row r="4" spans="1:10">
      <c r="A4" s="101" t="str">
        <f>I.Tinh!A4:G4</f>
        <v>(Kèm theo Nghị quyết số 05/NQ-HĐND ngày 15/4/2022 của Hội đồng nhân dân tỉnh)</v>
      </c>
      <c r="B4" s="102"/>
      <c r="C4" s="102"/>
      <c r="D4" s="102"/>
      <c r="E4" s="102"/>
      <c r="F4" s="102"/>
      <c r="G4" s="102"/>
      <c r="H4" s="102"/>
      <c r="I4" s="18"/>
    </row>
    <row r="5" spans="1:10">
      <c r="A5" s="103" t="s">
        <v>5</v>
      </c>
      <c r="B5" s="103"/>
      <c r="C5" s="103"/>
      <c r="D5" s="103"/>
      <c r="E5" s="103"/>
      <c r="F5" s="103"/>
      <c r="G5" s="103"/>
      <c r="H5" s="103"/>
      <c r="I5" s="68" t="s">
        <v>490</v>
      </c>
    </row>
    <row r="6" spans="1:10" ht="31.5" customHeight="1">
      <c r="A6" s="96" t="s">
        <v>0</v>
      </c>
      <c r="B6" s="96" t="s">
        <v>50</v>
      </c>
      <c r="C6" s="96" t="s">
        <v>113</v>
      </c>
      <c r="D6" s="98" t="s">
        <v>496</v>
      </c>
      <c r="E6" s="99"/>
      <c r="F6" s="99"/>
      <c r="G6" s="100"/>
      <c r="H6" s="96" t="s">
        <v>16</v>
      </c>
      <c r="I6" s="96" t="s">
        <v>501</v>
      </c>
    </row>
    <row r="7" spans="1:10">
      <c r="A7" s="97"/>
      <c r="B7" s="97"/>
      <c r="C7" s="97"/>
      <c r="D7" s="58" t="s">
        <v>492</v>
      </c>
      <c r="E7" s="58" t="s">
        <v>493</v>
      </c>
      <c r="F7" s="58" t="s">
        <v>494</v>
      </c>
      <c r="G7" s="58" t="s">
        <v>495</v>
      </c>
      <c r="H7" s="97"/>
      <c r="I7" s="97"/>
    </row>
    <row r="8" spans="1:10">
      <c r="A8" s="69">
        <v>1</v>
      </c>
      <c r="B8" s="67" t="s">
        <v>48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/>
      <c r="I8" s="67" t="s">
        <v>491</v>
      </c>
    </row>
    <row r="9" spans="1:10">
      <c r="A9" s="71">
        <v>2</v>
      </c>
      <c r="B9" s="35" t="s">
        <v>49</v>
      </c>
      <c r="C9" s="72">
        <f>'2.QT'!F9</f>
        <v>10055398000</v>
      </c>
      <c r="D9" s="72" t="e">
        <f>'2.QT'!#REF!</f>
        <v>#REF!</v>
      </c>
      <c r="E9" s="72" t="e">
        <f>'2.QT'!#REF!</f>
        <v>#REF!</v>
      </c>
      <c r="F9" s="72" t="e">
        <f>'2.QT'!#REF!</f>
        <v>#REF!</v>
      </c>
      <c r="G9" s="72" t="e">
        <f>'2.QT'!#REF!</f>
        <v>#REF!</v>
      </c>
      <c r="H9" s="72"/>
      <c r="I9" s="35" t="s">
        <v>500</v>
      </c>
    </row>
    <row r="10" spans="1:10">
      <c r="A10" s="71">
        <v>3</v>
      </c>
      <c r="B10" s="35" t="s">
        <v>41</v>
      </c>
      <c r="C10" s="72">
        <f>'3.TP'!F9</f>
        <v>5708948900</v>
      </c>
      <c r="D10" s="72" t="e">
        <f>'3.TP'!#REF!</f>
        <v>#REF!</v>
      </c>
      <c r="E10" s="72" t="e">
        <f>'3.TP'!#REF!</f>
        <v>#REF!</v>
      </c>
      <c r="F10" s="72" t="e">
        <f>'3.TP'!#REF!</f>
        <v>#REF!</v>
      </c>
      <c r="G10" s="72" t="e">
        <f>'3.TP'!#REF!</f>
        <v>#REF!</v>
      </c>
      <c r="H10" s="72"/>
      <c r="I10" s="35" t="s">
        <v>523</v>
      </c>
    </row>
    <row r="11" spans="1:10">
      <c r="A11" s="71">
        <v>4</v>
      </c>
      <c r="B11" s="35" t="s">
        <v>63</v>
      </c>
      <c r="C11" s="72">
        <f>'4.HL'!F9</f>
        <v>6606730000</v>
      </c>
      <c r="D11" s="72" t="e">
        <f>'4.HL'!#REF!</f>
        <v>#REF!</v>
      </c>
      <c r="E11" s="72" t="e">
        <f>'4.HL'!#REF!</f>
        <v>#REF!</v>
      </c>
      <c r="F11" s="72" t="e">
        <f>'4.HL'!#REF!</f>
        <v>#REF!</v>
      </c>
      <c r="G11" s="72" t="e">
        <f>'4.HL'!#REF!</f>
        <v>#REF!</v>
      </c>
      <c r="H11" s="72"/>
      <c r="I11" s="73" t="s">
        <v>541</v>
      </c>
      <c r="J11" s="16" t="s">
        <v>14</v>
      </c>
    </row>
    <row r="12" spans="1:10">
      <c r="A12" s="71">
        <v>5</v>
      </c>
      <c r="B12" s="35" t="s">
        <v>64</v>
      </c>
      <c r="C12" s="72">
        <f>'5.VL'!F9</f>
        <v>4154600052</v>
      </c>
      <c r="D12" s="72" t="e">
        <f>'5.VL'!#REF!</f>
        <v>#REF!</v>
      </c>
      <c r="E12" s="72" t="e">
        <f>'5.VL'!#REF!</f>
        <v>#REF!</v>
      </c>
      <c r="F12" s="72" t="e">
        <f>'5.VL'!#REF!</f>
        <v>#REF!</v>
      </c>
      <c r="G12" s="72" t="e">
        <f>'5.VL'!#REF!</f>
        <v>#REF!</v>
      </c>
      <c r="H12" s="72"/>
      <c r="I12" s="35" t="s">
        <v>502</v>
      </c>
      <c r="J12" s="16" t="s">
        <v>14</v>
      </c>
    </row>
    <row r="13" spans="1:10">
      <c r="A13" s="71">
        <v>6</v>
      </c>
      <c r="B13" s="35" t="s">
        <v>65</v>
      </c>
      <c r="C13" s="72">
        <f>'6.GL'!F9</f>
        <v>3206939000</v>
      </c>
      <c r="D13" s="72" t="e">
        <f>'6.GL'!#REF!</f>
        <v>#REF!</v>
      </c>
      <c r="E13" s="72" t="e">
        <f>'6.GL'!#REF!</f>
        <v>#REF!</v>
      </c>
      <c r="F13" s="72" t="e">
        <f>'6.GL'!#REF!</f>
        <v>#REF!</v>
      </c>
      <c r="G13" s="72" t="e">
        <f>'6.GL'!#REF!</f>
        <v>#REF!</v>
      </c>
      <c r="H13" s="36"/>
      <c r="I13" s="73" t="s">
        <v>499</v>
      </c>
    </row>
    <row r="14" spans="1:10">
      <c r="A14" s="71">
        <v>7</v>
      </c>
      <c r="B14" s="35" t="s">
        <v>66</v>
      </c>
      <c r="C14" s="72">
        <f>'7.CL'!F9</f>
        <v>2356662020</v>
      </c>
      <c r="D14" s="72" t="e">
        <f>'7.CL'!#REF!</f>
        <v>#REF!</v>
      </c>
      <c r="E14" s="72" t="e">
        <f>'7.CL'!#REF!</f>
        <v>#REF!</v>
      </c>
      <c r="F14" s="72" t="e">
        <f>'7.CL'!#REF!</f>
        <v>#REF!</v>
      </c>
      <c r="G14" s="72" t="e">
        <f>'7.CL'!#REF!</f>
        <v>#REF!</v>
      </c>
      <c r="H14" s="72"/>
      <c r="I14" s="73" t="s">
        <v>498</v>
      </c>
      <c r="J14" s="16" t="s">
        <v>14</v>
      </c>
    </row>
    <row r="15" spans="1:10">
      <c r="A15" s="71">
        <v>8</v>
      </c>
      <c r="B15" s="35" t="s">
        <v>67</v>
      </c>
      <c r="C15" s="72">
        <f>'8.DK'!F9</f>
        <v>2670594500</v>
      </c>
      <c r="D15" s="72" t="e">
        <f>'8.DK'!#REF!</f>
        <v>#REF!</v>
      </c>
      <c r="E15" s="72" t="e">
        <f>'8.DK'!#REF!</f>
        <v>#REF!</v>
      </c>
      <c r="F15" s="72" t="e">
        <f>'8.DK'!#REF!</f>
        <v>#REF!</v>
      </c>
      <c r="G15" s="72" t="e">
        <f>'8.DK'!#REF!</f>
        <v>#REF!</v>
      </c>
      <c r="H15" s="72"/>
      <c r="I15" s="35" t="s">
        <v>497</v>
      </c>
      <c r="J15" s="16" t="s">
        <v>14</v>
      </c>
    </row>
    <row r="16" spans="1:10">
      <c r="A16" s="71">
        <v>9</v>
      </c>
      <c r="B16" s="35" t="s">
        <v>68</v>
      </c>
      <c r="C16" s="72">
        <f>'9.HH'!F9</f>
        <v>5661403327</v>
      </c>
      <c r="D16" s="72" t="e">
        <f>'9.HH'!#REF!</f>
        <v>#REF!</v>
      </c>
      <c r="E16" s="72" t="e">
        <f>'9.HH'!#REF!</f>
        <v>#REF!</v>
      </c>
      <c r="F16" s="72" t="e">
        <f>'9.HH'!#REF!</f>
        <v>#REF!</v>
      </c>
      <c r="G16" s="72" t="e">
        <f>'9.HH'!#REF!</f>
        <v>#REF!</v>
      </c>
      <c r="H16" s="72"/>
      <c r="I16" s="73"/>
      <c r="J16" s="16" t="s">
        <v>14</v>
      </c>
    </row>
    <row r="17" spans="1:10">
      <c r="A17" s="71">
        <v>10</v>
      </c>
      <c r="B17" s="35" t="s">
        <v>62</v>
      </c>
      <c r="C17" s="72">
        <f>'10.CC'!G9</f>
        <v>614688001</v>
      </c>
      <c r="D17" s="72" t="e">
        <f>'10.CC'!#REF!</f>
        <v>#REF!</v>
      </c>
      <c r="E17" s="72" t="e">
        <f>'10.CC'!#REF!</f>
        <v>#REF!</v>
      </c>
      <c r="F17" s="72" t="e">
        <f>'10.CC'!#REF!</f>
        <v>#REF!</v>
      </c>
      <c r="G17" s="72" t="e">
        <f>'10.CC'!#REF!</f>
        <v>#REF!</v>
      </c>
      <c r="H17" s="72"/>
      <c r="I17" s="35" t="s">
        <v>503</v>
      </c>
      <c r="J17" s="16" t="s">
        <v>14</v>
      </c>
    </row>
    <row r="18" spans="1:10" s="17" customFormat="1">
      <c r="A18" s="74"/>
      <c r="B18" s="74" t="s">
        <v>4</v>
      </c>
      <c r="C18" s="75">
        <f>SUM(C8:C17)</f>
        <v>41035963800</v>
      </c>
      <c r="D18" s="75" t="e">
        <f t="shared" ref="D18:G18" si="0">SUM(D8:D17)</f>
        <v>#REF!</v>
      </c>
      <c r="E18" s="75" t="e">
        <f t="shared" si="0"/>
        <v>#REF!</v>
      </c>
      <c r="F18" s="75" t="e">
        <f t="shared" si="0"/>
        <v>#REF!</v>
      </c>
      <c r="G18" s="75" t="e">
        <f t="shared" si="0"/>
        <v>#REF!</v>
      </c>
      <c r="H18" s="75"/>
      <c r="I18" s="74"/>
    </row>
  </sheetData>
  <mergeCells count="11">
    <mergeCell ref="A1:I1"/>
    <mergeCell ref="A2:I2"/>
    <mergeCell ref="A6:A7"/>
    <mergeCell ref="B6:B7"/>
    <mergeCell ref="C6:C7"/>
    <mergeCell ref="I6:I7"/>
    <mergeCell ref="H6:H7"/>
    <mergeCell ref="D6:G6"/>
    <mergeCell ref="A3:I3"/>
    <mergeCell ref="A4:H4"/>
    <mergeCell ref="A5:H5"/>
  </mergeCells>
  <pageMargins left="0.95" right="0.7" top="0.75" bottom="0.75" header="0.3" footer="0.3"/>
  <pageSetup paperSize="9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85" zoomScaleNormal="85" workbookViewId="0">
      <pane xSplit="2" ySplit="8" topLeftCell="C9" activePane="bottomRight" state="frozen"/>
      <selection activeCell="H8" sqref="H8"/>
      <selection pane="topRight" activeCell="H8" sqref="H8"/>
      <selection pane="bottomLeft" activeCell="H8" sqref="H8"/>
      <selection pane="bottomRight" activeCell="J17" sqref="J17"/>
    </sheetView>
  </sheetViews>
  <sheetFormatPr defaultRowHeight="15.75"/>
  <cols>
    <col min="1" max="1" width="3.62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2.5" style="66" hidden="1" customWidth="1"/>
    <col min="6" max="6" width="15.625" style="19" customWidth="1"/>
    <col min="7" max="16384" width="9" style="16"/>
  </cols>
  <sheetData>
    <row r="1" spans="1:6">
      <c r="A1" s="89" t="s">
        <v>558</v>
      </c>
      <c r="B1" s="89"/>
      <c r="C1" s="89"/>
      <c r="D1" s="89"/>
      <c r="E1" s="89"/>
      <c r="F1" s="89"/>
    </row>
    <row r="2" spans="1:6">
      <c r="A2" s="89" t="s">
        <v>556</v>
      </c>
      <c r="B2" s="89"/>
      <c r="C2" s="89"/>
      <c r="D2" s="89"/>
      <c r="E2" s="89"/>
      <c r="F2" s="89"/>
    </row>
    <row r="3" spans="1:6">
      <c r="A3" s="89" t="s">
        <v>557</v>
      </c>
      <c r="B3" s="89"/>
      <c r="C3" s="89"/>
      <c r="D3" s="89"/>
      <c r="E3" s="89"/>
      <c r="F3" s="89"/>
    </row>
    <row r="4" spans="1:6">
      <c r="A4" s="89" t="s">
        <v>542</v>
      </c>
      <c r="B4" s="89"/>
      <c r="C4" s="89"/>
      <c r="D4" s="89"/>
      <c r="E4" s="89"/>
      <c r="F4" s="89"/>
    </row>
    <row r="5" spans="1:6">
      <c r="A5" s="90" t="str">
        <f>II.Huyen!A4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>
      <c r="A6" s="91" t="s">
        <v>5</v>
      </c>
      <c r="B6" s="91"/>
      <c r="C6" s="91"/>
      <c r="D6" s="91"/>
      <c r="E6" s="91"/>
      <c r="F6" s="91"/>
    </row>
    <row r="7" spans="1:6" s="17" customFormat="1">
      <c r="A7" s="94" t="s">
        <v>0</v>
      </c>
      <c r="B7" s="94" t="s">
        <v>1</v>
      </c>
      <c r="C7" s="92" t="s">
        <v>3</v>
      </c>
      <c r="D7" s="92" t="s">
        <v>17</v>
      </c>
      <c r="E7" s="92" t="s">
        <v>114</v>
      </c>
      <c r="F7" s="94" t="s">
        <v>113</v>
      </c>
    </row>
    <row r="8" spans="1:6" s="18" customFormat="1">
      <c r="A8" s="94"/>
      <c r="B8" s="94"/>
      <c r="C8" s="92"/>
      <c r="D8" s="92"/>
      <c r="E8" s="92"/>
      <c r="F8" s="94"/>
    </row>
    <row r="9" spans="1:6">
      <c r="A9" s="11"/>
      <c r="B9" s="1" t="s">
        <v>112</v>
      </c>
      <c r="C9" s="59"/>
      <c r="D9" s="48">
        <f>D10</f>
        <v>38071000000</v>
      </c>
      <c r="E9" s="48">
        <f t="shared" ref="E9:F9" si="0">E10</f>
        <v>28015602000</v>
      </c>
      <c r="F9" s="2">
        <f t="shared" si="0"/>
        <v>10055398000</v>
      </c>
    </row>
    <row r="10" spans="1:6">
      <c r="A10" s="9" t="s">
        <v>6</v>
      </c>
      <c r="B10" s="7" t="s">
        <v>116</v>
      </c>
      <c r="C10" s="60"/>
      <c r="D10" s="49">
        <f>D11+D12</f>
        <v>38071000000</v>
      </c>
      <c r="E10" s="49">
        <f t="shared" ref="E10:F10" si="1">E11+E12</f>
        <v>28015602000</v>
      </c>
      <c r="F10" s="8">
        <f t="shared" si="1"/>
        <v>10055398000</v>
      </c>
    </row>
    <row r="11" spans="1:6">
      <c r="A11" s="9" t="s">
        <v>117</v>
      </c>
      <c r="B11" s="12" t="s">
        <v>118</v>
      </c>
      <c r="C11" s="60"/>
      <c r="D11" s="49"/>
      <c r="E11" s="49"/>
      <c r="F11" s="8"/>
    </row>
    <row r="12" spans="1:6">
      <c r="A12" s="9" t="s">
        <v>122</v>
      </c>
      <c r="B12" s="12" t="s">
        <v>123</v>
      </c>
      <c r="C12" s="60"/>
      <c r="D12" s="49">
        <f>SUM(D13:D20)</f>
        <v>38071000000</v>
      </c>
      <c r="E12" s="49">
        <f>SUM(E13:E20)</f>
        <v>28015602000</v>
      </c>
      <c r="F12" s="8">
        <f>SUM(F13:F20)</f>
        <v>10055398000</v>
      </c>
    </row>
    <row r="13" spans="1:6">
      <c r="A13" s="27">
        <v>1</v>
      </c>
      <c r="B13" s="28" t="s">
        <v>104</v>
      </c>
      <c r="C13" s="24">
        <v>7738544</v>
      </c>
      <c r="D13" s="64">
        <v>9000000000</v>
      </c>
      <c r="E13" s="64">
        <v>8752246000</v>
      </c>
      <c r="F13" s="26">
        <f t="shared" ref="F13:F20" si="2">D13-E13</f>
        <v>247754000</v>
      </c>
    </row>
    <row r="14" spans="1:6" ht="31.5" customHeight="1">
      <c r="A14" s="27">
        <v>2</v>
      </c>
      <c r="B14" s="28" t="s">
        <v>105</v>
      </c>
      <c r="C14" s="24">
        <v>7797465</v>
      </c>
      <c r="D14" s="64">
        <v>4790000000</v>
      </c>
      <c r="E14" s="64">
        <v>4299053000</v>
      </c>
      <c r="F14" s="26">
        <f t="shared" si="2"/>
        <v>490947000</v>
      </c>
    </row>
    <row r="15" spans="1:6">
      <c r="A15" s="27">
        <v>3</v>
      </c>
      <c r="B15" s="28" t="s">
        <v>106</v>
      </c>
      <c r="C15" s="24">
        <v>7880147</v>
      </c>
      <c r="D15" s="64">
        <v>2200000000</v>
      </c>
      <c r="E15" s="64">
        <v>2147481000</v>
      </c>
      <c r="F15" s="26">
        <f t="shared" si="2"/>
        <v>52519000</v>
      </c>
    </row>
    <row r="16" spans="1:6">
      <c r="A16" s="27">
        <v>4</v>
      </c>
      <c r="B16" s="28" t="s">
        <v>107</v>
      </c>
      <c r="C16" s="24">
        <v>7896103</v>
      </c>
      <c r="D16" s="64">
        <v>6010000000</v>
      </c>
      <c r="E16" s="64">
        <v>5489860000</v>
      </c>
      <c r="F16" s="26">
        <f t="shared" si="2"/>
        <v>520140000</v>
      </c>
    </row>
    <row r="17" spans="1:6">
      <c r="A17" s="27">
        <v>5</v>
      </c>
      <c r="B17" s="28" t="s">
        <v>108</v>
      </c>
      <c r="C17" s="24">
        <v>7933572</v>
      </c>
      <c r="D17" s="64">
        <v>9537000000</v>
      </c>
      <c r="E17" s="64">
        <v>1920277000</v>
      </c>
      <c r="F17" s="26">
        <f t="shared" si="2"/>
        <v>7616723000</v>
      </c>
    </row>
    <row r="18" spans="1:6" ht="31.5">
      <c r="A18" s="27">
        <v>6</v>
      </c>
      <c r="B18" s="28" t="s">
        <v>109</v>
      </c>
      <c r="C18" s="24">
        <v>7893938</v>
      </c>
      <c r="D18" s="64">
        <v>495000000</v>
      </c>
      <c r="E18" s="64">
        <v>425832000</v>
      </c>
      <c r="F18" s="26">
        <f t="shared" si="2"/>
        <v>69168000</v>
      </c>
    </row>
    <row r="19" spans="1:6" ht="31.5">
      <c r="A19" s="27">
        <v>7</v>
      </c>
      <c r="B19" s="28" t="s">
        <v>110</v>
      </c>
      <c r="C19" s="24">
        <v>7899903</v>
      </c>
      <c r="D19" s="64">
        <v>539000000</v>
      </c>
      <c r="E19" s="64">
        <v>535923000</v>
      </c>
      <c r="F19" s="26">
        <f t="shared" si="2"/>
        <v>3077000</v>
      </c>
    </row>
    <row r="20" spans="1:6" ht="31.5">
      <c r="A20" s="27">
        <v>8</v>
      </c>
      <c r="B20" s="28" t="s">
        <v>111</v>
      </c>
      <c r="C20" s="24">
        <v>7641024</v>
      </c>
      <c r="D20" s="64">
        <v>5500000000</v>
      </c>
      <c r="E20" s="64">
        <v>4444930000</v>
      </c>
      <c r="F20" s="26">
        <f t="shared" si="2"/>
        <v>1055070000</v>
      </c>
    </row>
    <row r="21" spans="1:6">
      <c r="A21" s="4"/>
      <c r="B21" s="3"/>
      <c r="C21" s="62"/>
      <c r="D21" s="65"/>
      <c r="E21" s="65"/>
      <c r="F21" s="21"/>
    </row>
  </sheetData>
  <mergeCells count="12">
    <mergeCell ref="A1:F1"/>
    <mergeCell ref="A2:F2"/>
    <mergeCell ref="A4:F4"/>
    <mergeCell ref="A5:F5"/>
    <mergeCell ref="A6:F6"/>
    <mergeCell ref="A3:F3"/>
    <mergeCell ref="E7:E8"/>
    <mergeCell ref="F7:F8"/>
    <mergeCell ref="A7:A8"/>
    <mergeCell ref="B7:B8"/>
    <mergeCell ref="C7:C8"/>
    <mergeCell ref="D7:D8"/>
  </mergeCells>
  <pageMargins left="0.7" right="0.5" top="0.5" bottom="0.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85" zoomScaleNormal="85" workbookViewId="0">
      <pane xSplit="2" ySplit="8" topLeftCell="C15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4.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0.25" style="66" hidden="1" customWidth="1"/>
    <col min="6" max="6" width="15.625" style="19" customWidth="1"/>
    <col min="7" max="7" width="10.875" style="16" bestFit="1" customWidth="1"/>
    <col min="8" max="16384" width="9" style="16"/>
  </cols>
  <sheetData>
    <row r="1" spans="1:6" ht="15.75" customHeight="1">
      <c r="A1" s="89" t="s">
        <v>546</v>
      </c>
      <c r="B1" s="89"/>
      <c r="C1" s="89"/>
      <c r="D1" s="89"/>
      <c r="E1" s="89"/>
      <c r="F1" s="89"/>
    </row>
    <row r="2" spans="1:6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15.75" customHeight="1">
      <c r="A7" s="94" t="s">
        <v>0</v>
      </c>
      <c r="B7" s="94" t="s">
        <v>1</v>
      </c>
      <c r="C7" s="104" t="s">
        <v>3</v>
      </c>
      <c r="D7" s="104" t="s">
        <v>17</v>
      </c>
      <c r="E7" s="104" t="s">
        <v>114</v>
      </c>
      <c r="F7" s="94" t="s">
        <v>113</v>
      </c>
    </row>
    <row r="8" spans="1:6" s="18" customFormat="1" ht="30" customHeight="1">
      <c r="A8" s="96"/>
      <c r="B8" s="96"/>
      <c r="C8" s="105"/>
      <c r="D8" s="105"/>
      <c r="E8" s="105"/>
      <c r="F8" s="96"/>
    </row>
    <row r="9" spans="1:6">
      <c r="A9" s="11"/>
      <c r="B9" s="1" t="s">
        <v>505</v>
      </c>
      <c r="C9" s="59"/>
      <c r="D9" s="48" t="e">
        <f>D10+#REF!</f>
        <v>#REF!</v>
      </c>
      <c r="E9" s="48" t="e">
        <f>E10+#REF!</f>
        <v>#REF!</v>
      </c>
      <c r="F9" s="2">
        <f>F10</f>
        <v>5708948900</v>
      </c>
    </row>
    <row r="10" spans="1:6">
      <c r="A10" s="9" t="s">
        <v>6</v>
      </c>
      <c r="B10" s="7" t="s">
        <v>116</v>
      </c>
      <c r="C10" s="60"/>
      <c r="D10" s="49" t="e">
        <f>D11+D14+D20</f>
        <v>#REF!</v>
      </c>
      <c r="E10" s="49" t="e">
        <f>E11+E14+E20</f>
        <v>#REF!</v>
      </c>
      <c r="F10" s="8">
        <f>F11+F14+F20</f>
        <v>5708948900</v>
      </c>
    </row>
    <row r="11" spans="1:6">
      <c r="A11" s="9" t="s">
        <v>117</v>
      </c>
      <c r="B11" s="12" t="s">
        <v>118</v>
      </c>
      <c r="C11" s="60"/>
      <c r="D11" s="49"/>
      <c r="E11" s="49"/>
      <c r="F11" s="8">
        <f>SUM(F12:F13)</f>
        <v>769683000</v>
      </c>
    </row>
    <row r="12" spans="1:6" ht="31.5">
      <c r="A12" s="27">
        <v>1</v>
      </c>
      <c r="B12" s="28" t="s">
        <v>506</v>
      </c>
      <c r="C12" s="24" t="s">
        <v>507</v>
      </c>
      <c r="D12" s="64">
        <v>400000000</v>
      </c>
      <c r="E12" s="64">
        <v>77777000</v>
      </c>
      <c r="F12" s="26">
        <f>D12-E12</f>
        <v>322223000</v>
      </c>
    </row>
    <row r="13" spans="1:6">
      <c r="A13" s="27">
        <v>2</v>
      </c>
      <c r="B13" s="28" t="s">
        <v>508</v>
      </c>
      <c r="C13" s="24" t="s">
        <v>509</v>
      </c>
      <c r="D13" s="64">
        <v>500000000</v>
      </c>
      <c r="E13" s="64">
        <v>52540000</v>
      </c>
      <c r="F13" s="26">
        <f>D13-E13</f>
        <v>447460000</v>
      </c>
    </row>
    <row r="14" spans="1:6">
      <c r="A14" s="9" t="s">
        <v>122</v>
      </c>
      <c r="B14" s="12" t="s">
        <v>123</v>
      </c>
      <c r="C14" s="24"/>
      <c r="D14" s="49" t="e">
        <f>SUM(#REF!)</f>
        <v>#REF!</v>
      </c>
      <c r="E14" s="49" t="e">
        <f>SUM(#REF!)</f>
        <v>#REF!</v>
      </c>
      <c r="F14" s="8">
        <f>SUM(F15:F19)</f>
        <v>1839265900</v>
      </c>
    </row>
    <row r="15" spans="1:6" ht="31.5">
      <c r="A15" s="27">
        <v>1</v>
      </c>
      <c r="B15" s="28" t="s">
        <v>510</v>
      </c>
      <c r="C15" s="24" t="s">
        <v>511</v>
      </c>
      <c r="D15" s="64">
        <v>1700000000</v>
      </c>
      <c r="E15" s="64">
        <v>484743100</v>
      </c>
      <c r="F15" s="26">
        <f>D15-E15</f>
        <v>1215256900</v>
      </c>
    </row>
    <row r="16" spans="1:6" ht="31.5">
      <c r="A16" s="27">
        <v>2</v>
      </c>
      <c r="B16" s="28" t="s">
        <v>512</v>
      </c>
      <c r="C16" s="24" t="s">
        <v>513</v>
      </c>
      <c r="D16" s="64">
        <v>1500000000</v>
      </c>
      <c r="E16" s="64">
        <v>1024688000</v>
      </c>
      <c r="F16" s="26">
        <f>D16-E16</f>
        <v>475312000</v>
      </c>
    </row>
    <row r="17" spans="1:6">
      <c r="A17" s="27">
        <v>3</v>
      </c>
      <c r="B17" s="28" t="s">
        <v>514</v>
      </c>
      <c r="C17" s="24" t="s">
        <v>515</v>
      </c>
      <c r="D17" s="64">
        <v>800000000</v>
      </c>
      <c r="E17" s="64">
        <v>763416000</v>
      </c>
      <c r="F17" s="26">
        <f>D17-E17</f>
        <v>36584000</v>
      </c>
    </row>
    <row r="18" spans="1:6">
      <c r="A18" s="27">
        <v>4</v>
      </c>
      <c r="B18" s="28" t="s">
        <v>516</v>
      </c>
      <c r="C18" s="24" t="s">
        <v>517</v>
      </c>
      <c r="D18" s="64">
        <v>1000000000</v>
      </c>
      <c r="E18" s="64">
        <v>958308000</v>
      </c>
      <c r="F18" s="26">
        <f>D18-E18</f>
        <v>41692000</v>
      </c>
    </row>
    <row r="19" spans="1:6">
      <c r="A19" s="27">
        <v>5</v>
      </c>
      <c r="B19" s="28" t="s">
        <v>518</v>
      </c>
      <c r="C19" s="24" t="s">
        <v>519</v>
      </c>
      <c r="D19" s="64">
        <v>1200000000</v>
      </c>
      <c r="E19" s="64">
        <v>1129579000</v>
      </c>
      <c r="F19" s="26">
        <f>D19-E19</f>
        <v>70421000</v>
      </c>
    </row>
    <row r="20" spans="1:6">
      <c r="A20" s="9" t="s">
        <v>236</v>
      </c>
      <c r="B20" s="12" t="s">
        <v>476</v>
      </c>
      <c r="C20" s="24"/>
      <c r="D20" s="49">
        <f>SUM(D21:D22)</f>
        <v>3100000000</v>
      </c>
      <c r="E20" s="49">
        <f>SUM(E21:E22)</f>
        <v>0</v>
      </c>
      <c r="F20" s="8">
        <f>SUM(F21:F22)</f>
        <v>3100000000</v>
      </c>
    </row>
    <row r="21" spans="1:6">
      <c r="A21" s="27">
        <v>1</v>
      </c>
      <c r="B21" s="28" t="s">
        <v>520</v>
      </c>
      <c r="C21" s="24">
        <v>7910700</v>
      </c>
      <c r="D21" s="64">
        <v>2000000000</v>
      </c>
      <c r="E21" s="64">
        <v>0</v>
      </c>
      <c r="F21" s="26">
        <f t="shared" ref="F21:F22" si="0">D21-E21</f>
        <v>2000000000</v>
      </c>
    </row>
    <row r="22" spans="1:6">
      <c r="A22" s="27">
        <v>2</v>
      </c>
      <c r="B22" s="28" t="s">
        <v>521</v>
      </c>
      <c r="C22" s="24" t="s">
        <v>522</v>
      </c>
      <c r="D22" s="64">
        <v>1100000000</v>
      </c>
      <c r="E22" s="64">
        <v>0</v>
      </c>
      <c r="F22" s="26">
        <f t="shared" si="0"/>
        <v>1100000000</v>
      </c>
    </row>
    <row r="23" spans="1:6">
      <c r="A23" s="4"/>
      <c r="B23" s="3"/>
      <c r="C23" s="62"/>
      <c r="D23" s="65"/>
      <c r="E23" s="65"/>
      <c r="F23" s="21"/>
    </row>
  </sheetData>
  <mergeCells count="12">
    <mergeCell ref="E7:E8"/>
    <mergeCell ref="F7:F8"/>
    <mergeCell ref="A1:F1"/>
    <mergeCell ref="A2:F2"/>
    <mergeCell ref="A4:F4"/>
    <mergeCell ref="A5:F5"/>
    <mergeCell ref="A6:F6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zoomScale="85" zoomScaleNormal="85" workbookViewId="0">
      <pane xSplit="2" ySplit="8" topLeftCell="C96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4.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0.25" style="66" hidden="1" customWidth="1"/>
    <col min="6" max="6" width="15.625" style="19" customWidth="1"/>
    <col min="7" max="7" width="10.875" style="16" bestFit="1" customWidth="1"/>
    <col min="8" max="16384" width="9" style="16"/>
  </cols>
  <sheetData>
    <row r="1" spans="1:6" ht="15.75" customHeight="1">
      <c r="A1" s="89" t="s">
        <v>547</v>
      </c>
      <c r="B1" s="89"/>
      <c r="C1" s="89"/>
      <c r="D1" s="89"/>
      <c r="E1" s="89"/>
      <c r="F1" s="89"/>
    </row>
    <row r="2" spans="1:6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>
      <c r="A7" s="94" t="s">
        <v>0</v>
      </c>
      <c r="B7" s="94" t="s">
        <v>1</v>
      </c>
      <c r="C7" s="104" t="s">
        <v>3</v>
      </c>
      <c r="D7" s="104" t="s">
        <v>17</v>
      </c>
      <c r="E7" s="104" t="s">
        <v>114</v>
      </c>
      <c r="F7" s="94" t="s">
        <v>113</v>
      </c>
    </row>
    <row r="8" spans="1:6" s="18" customFormat="1" ht="27.75" customHeight="1">
      <c r="A8" s="94"/>
      <c r="B8" s="94"/>
      <c r="C8" s="106"/>
      <c r="D8" s="106"/>
      <c r="E8" s="106"/>
      <c r="F8" s="94"/>
    </row>
    <row r="9" spans="1:6">
      <c r="A9" s="11"/>
      <c r="B9" s="1" t="s">
        <v>282</v>
      </c>
      <c r="C9" s="59"/>
      <c r="D9" s="48" t="e">
        <f>D10+D56</f>
        <v>#REF!</v>
      </c>
      <c r="E9" s="48" t="e">
        <f>E10+E56</f>
        <v>#REF!</v>
      </c>
      <c r="F9" s="2">
        <f>F10+F56</f>
        <v>6606730000</v>
      </c>
    </row>
    <row r="10" spans="1:6">
      <c r="A10" s="9" t="s">
        <v>6</v>
      </c>
      <c r="B10" s="7" t="s">
        <v>116</v>
      </c>
      <c r="C10" s="60"/>
      <c r="D10" s="49" t="e">
        <f>D11+D12+D20</f>
        <v>#REF!</v>
      </c>
      <c r="E10" s="49" t="e">
        <f>E11+E12+E20</f>
        <v>#REF!</v>
      </c>
      <c r="F10" s="8">
        <f>F11+F12+F20</f>
        <v>4173077000</v>
      </c>
    </row>
    <row r="11" spans="1:6">
      <c r="A11" s="9" t="s">
        <v>117</v>
      </c>
      <c r="B11" s="12" t="s">
        <v>118</v>
      </c>
      <c r="C11" s="60"/>
      <c r="D11" s="49"/>
      <c r="E11" s="49"/>
      <c r="F11" s="8"/>
    </row>
    <row r="12" spans="1:6">
      <c r="A12" s="9" t="s">
        <v>122</v>
      </c>
      <c r="B12" s="12" t="s">
        <v>123</v>
      </c>
      <c r="C12" s="24"/>
      <c r="D12" s="49" t="e">
        <f>SUM(#REF!)</f>
        <v>#REF!</v>
      </c>
      <c r="E12" s="49" t="e">
        <f>SUM(#REF!)</f>
        <v>#REF!</v>
      </c>
      <c r="F12" s="8">
        <f>SUM(F13:F19)</f>
        <v>811691000</v>
      </c>
    </row>
    <row r="13" spans="1:6">
      <c r="A13" s="27">
        <v>1</v>
      </c>
      <c r="B13" s="28" t="s">
        <v>283</v>
      </c>
      <c r="C13" s="24">
        <v>7834488</v>
      </c>
      <c r="D13" s="64">
        <v>125000000</v>
      </c>
      <c r="E13" s="64">
        <v>117572000</v>
      </c>
      <c r="F13" s="26">
        <f t="shared" ref="F13:F15" si="0">D13-E13</f>
        <v>7428000</v>
      </c>
    </row>
    <row r="14" spans="1:6" ht="31.5">
      <c r="A14" s="27">
        <v>2</v>
      </c>
      <c r="B14" s="28" t="s">
        <v>284</v>
      </c>
      <c r="C14" s="24" t="s">
        <v>285</v>
      </c>
      <c r="D14" s="64">
        <v>150000000</v>
      </c>
      <c r="E14" s="64">
        <v>112051000</v>
      </c>
      <c r="F14" s="26">
        <v>4100000</v>
      </c>
    </row>
    <row r="15" spans="1:6">
      <c r="A15" s="27">
        <v>3</v>
      </c>
      <c r="B15" s="28" t="s">
        <v>286</v>
      </c>
      <c r="C15" s="24">
        <v>7899504</v>
      </c>
      <c r="D15" s="64">
        <v>500000000</v>
      </c>
      <c r="E15" s="64">
        <v>494763000</v>
      </c>
      <c r="F15" s="26">
        <f t="shared" si="0"/>
        <v>5237000</v>
      </c>
    </row>
    <row r="16" spans="1:6">
      <c r="A16" s="27">
        <v>4</v>
      </c>
      <c r="B16" s="28" t="s">
        <v>524</v>
      </c>
      <c r="C16" s="24">
        <v>7782952</v>
      </c>
      <c r="D16" s="64">
        <v>40896000</v>
      </c>
      <c r="E16" s="64">
        <v>39353000</v>
      </c>
      <c r="F16" s="26">
        <f>D16-E16</f>
        <v>1543000</v>
      </c>
    </row>
    <row r="17" spans="1:6" ht="31.5">
      <c r="A17" s="27">
        <v>5</v>
      </c>
      <c r="B17" s="28" t="s">
        <v>395</v>
      </c>
      <c r="C17" s="24" t="s">
        <v>525</v>
      </c>
      <c r="D17" s="64">
        <v>2177000</v>
      </c>
      <c r="E17" s="64">
        <v>0</v>
      </c>
      <c r="F17" s="26">
        <v>2177000</v>
      </c>
    </row>
    <row r="18" spans="1:6" ht="31.5">
      <c r="A18" s="27">
        <v>6</v>
      </c>
      <c r="B18" s="28" t="s">
        <v>396</v>
      </c>
      <c r="C18" s="24" t="s">
        <v>526</v>
      </c>
      <c r="D18" s="64">
        <v>775831000</v>
      </c>
      <c r="E18" s="64">
        <v>0</v>
      </c>
      <c r="F18" s="26">
        <v>775831000</v>
      </c>
    </row>
    <row r="19" spans="1:6">
      <c r="A19" s="27">
        <v>7</v>
      </c>
      <c r="B19" s="28" t="s">
        <v>397</v>
      </c>
      <c r="C19" s="24" t="s">
        <v>527</v>
      </c>
      <c r="D19" s="64">
        <v>78067000</v>
      </c>
      <c r="E19" s="64">
        <v>62692000</v>
      </c>
      <c r="F19" s="26">
        <v>15375000</v>
      </c>
    </row>
    <row r="20" spans="1:6">
      <c r="A20" s="9" t="s">
        <v>236</v>
      </c>
      <c r="B20" s="12" t="s">
        <v>476</v>
      </c>
      <c r="C20" s="24"/>
      <c r="D20" s="49">
        <f>SUM(D21:D55)</f>
        <v>20666200000</v>
      </c>
      <c r="E20" s="49">
        <f>SUM(E21:E55)</f>
        <v>17117738000</v>
      </c>
      <c r="F20" s="8">
        <f>SUM(F21:F55)</f>
        <v>3361386000</v>
      </c>
    </row>
    <row r="21" spans="1:6">
      <c r="A21" s="27">
        <v>1</v>
      </c>
      <c r="B21" s="28" t="s">
        <v>286</v>
      </c>
      <c r="C21" s="24">
        <v>7899504</v>
      </c>
      <c r="D21" s="76">
        <v>500000000</v>
      </c>
      <c r="E21" s="64">
        <v>494763000</v>
      </c>
      <c r="F21" s="26">
        <f t="shared" ref="F21:F55" si="1">D21-E21</f>
        <v>5237000</v>
      </c>
    </row>
    <row r="22" spans="1:6">
      <c r="A22" s="27">
        <v>2</v>
      </c>
      <c r="B22" s="28" t="s">
        <v>287</v>
      </c>
      <c r="C22" s="24" t="s">
        <v>288</v>
      </c>
      <c r="D22" s="64">
        <v>200000000</v>
      </c>
      <c r="E22" s="64">
        <v>198338000</v>
      </c>
      <c r="F22" s="26">
        <f t="shared" si="1"/>
        <v>1662000</v>
      </c>
    </row>
    <row r="23" spans="1:6">
      <c r="A23" s="27">
        <v>3</v>
      </c>
      <c r="B23" s="28" t="s">
        <v>289</v>
      </c>
      <c r="C23" s="24" t="s">
        <v>290</v>
      </c>
      <c r="D23" s="64">
        <v>200000000</v>
      </c>
      <c r="E23" s="64">
        <v>196666000</v>
      </c>
      <c r="F23" s="26">
        <v>1127000</v>
      </c>
    </row>
    <row r="24" spans="1:6">
      <c r="A24" s="27">
        <v>4</v>
      </c>
      <c r="B24" s="28" t="s">
        <v>291</v>
      </c>
      <c r="C24" s="24" t="s">
        <v>292</v>
      </c>
      <c r="D24" s="64">
        <v>50000000</v>
      </c>
      <c r="E24" s="64">
        <v>48662000</v>
      </c>
      <c r="F24" s="26">
        <f t="shared" si="1"/>
        <v>1338000</v>
      </c>
    </row>
    <row r="25" spans="1:6" ht="31.5">
      <c r="A25" s="27">
        <v>5</v>
      </c>
      <c r="B25" s="28" t="s">
        <v>293</v>
      </c>
      <c r="C25" s="24" t="s">
        <v>294</v>
      </c>
      <c r="D25" s="64">
        <v>150000000</v>
      </c>
      <c r="E25" s="64">
        <v>149145000</v>
      </c>
      <c r="F25" s="26">
        <f t="shared" si="1"/>
        <v>855000</v>
      </c>
    </row>
    <row r="26" spans="1:6">
      <c r="A26" s="27">
        <v>6</v>
      </c>
      <c r="B26" s="28" t="s">
        <v>295</v>
      </c>
      <c r="C26" s="24" t="s">
        <v>296</v>
      </c>
      <c r="D26" s="64">
        <v>150000000</v>
      </c>
      <c r="E26" s="64">
        <v>145779000</v>
      </c>
      <c r="F26" s="26">
        <v>1052000</v>
      </c>
    </row>
    <row r="27" spans="1:6" ht="31.5">
      <c r="A27" s="27">
        <v>7</v>
      </c>
      <c r="B27" s="28" t="s">
        <v>297</v>
      </c>
      <c r="C27" s="24" t="s">
        <v>298</v>
      </c>
      <c r="D27" s="64">
        <v>490000000</v>
      </c>
      <c r="E27" s="64">
        <v>476436000</v>
      </c>
      <c r="F27" s="26">
        <v>4750000</v>
      </c>
    </row>
    <row r="28" spans="1:6">
      <c r="A28" s="27">
        <v>8</v>
      </c>
      <c r="B28" s="28" t="s">
        <v>299</v>
      </c>
      <c r="C28" s="24">
        <v>7903331</v>
      </c>
      <c r="D28" s="64">
        <v>500000000</v>
      </c>
      <c r="E28" s="64">
        <v>350000000</v>
      </c>
      <c r="F28" s="26">
        <f t="shared" si="1"/>
        <v>150000000</v>
      </c>
    </row>
    <row r="29" spans="1:6" ht="31.5">
      <c r="A29" s="27">
        <v>9</v>
      </c>
      <c r="B29" s="28" t="s">
        <v>300</v>
      </c>
      <c r="C29" s="24" t="s">
        <v>301</v>
      </c>
      <c r="D29" s="64">
        <v>500000000</v>
      </c>
      <c r="E29" s="64">
        <v>476489000</v>
      </c>
      <c r="F29" s="26">
        <f t="shared" si="1"/>
        <v>23511000</v>
      </c>
    </row>
    <row r="30" spans="1:6">
      <c r="A30" s="27">
        <v>10</v>
      </c>
      <c r="B30" s="28" t="s">
        <v>302</v>
      </c>
      <c r="C30" s="24"/>
      <c r="D30" s="64">
        <v>50000000</v>
      </c>
      <c r="E30" s="64"/>
      <c r="F30" s="26">
        <f t="shared" si="1"/>
        <v>50000000</v>
      </c>
    </row>
    <row r="31" spans="1:6">
      <c r="A31" s="27">
        <v>11</v>
      </c>
      <c r="B31" s="28" t="s">
        <v>303</v>
      </c>
      <c r="C31" s="24"/>
      <c r="D31" s="64">
        <v>20000000</v>
      </c>
      <c r="E31" s="64"/>
      <c r="F31" s="26">
        <f t="shared" si="1"/>
        <v>20000000</v>
      </c>
    </row>
    <row r="32" spans="1:6">
      <c r="A32" s="27">
        <v>12</v>
      </c>
      <c r="B32" s="28" t="s">
        <v>304</v>
      </c>
      <c r="C32" s="24"/>
      <c r="D32" s="64">
        <v>30000000</v>
      </c>
      <c r="E32" s="64"/>
      <c r="F32" s="26">
        <f t="shared" si="1"/>
        <v>30000000</v>
      </c>
    </row>
    <row r="33" spans="1:6">
      <c r="A33" s="27">
        <v>13</v>
      </c>
      <c r="B33" s="28" t="s">
        <v>305</v>
      </c>
      <c r="C33" s="24" t="s">
        <v>306</v>
      </c>
      <c r="D33" s="64">
        <v>500000000</v>
      </c>
      <c r="E33" s="64">
        <v>494817000</v>
      </c>
      <c r="F33" s="26">
        <f t="shared" si="1"/>
        <v>5183000</v>
      </c>
    </row>
    <row r="34" spans="1:6">
      <c r="A34" s="27">
        <v>14</v>
      </c>
      <c r="B34" s="28" t="s">
        <v>307</v>
      </c>
      <c r="C34" s="24" t="s">
        <v>308</v>
      </c>
      <c r="D34" s="64">
        <v>500000000</v>
      </c>
      <c r="E34" s="64">
        <v>493651000</v>
      </c>
      <c r="F34" s="26">
        <f t="shared" si="1"/>
        <v>6349000</v>
      </c>
    </row>
    <row r="35" spans="1:6">
      <c r="A35" s="27">
        <v>15</v>
      </c>
      <c r="B35" s="28" t="s">
        <v>309</v>
      </c>
      <c r="C35" s="24" t="s">
        <v>310</v>
      </c>
      <c r="D35" s="64">
        <v>300000000</v>
      </c>
      <c r="E35" s="64">
        <v>297898000</v>
      </c>
      <c r="F35" s="26">
        <f t="shared" si="1"/>
        <v>2102000</v>
      </c>
    </row>
    <row r="36" spans="1:6">
      <c r="A36" s="27">
        <v>16</v>
      </c>
      <c r="B36" s="28" t="s">
        <v>311</v>
      </c>
      <c r="C36" s="24" t="s">
        <v>312</v>
      </c>
      <c r="D36" s="64">
        <v>350000000</v>
      </c>
      <c r="E36" s="64">
        <v>347403000</v>
      </c>
      <c r="F36" s="26">
        <f t="shared" si="1"/>
        <v>2597000</v>
      </c>
    </row>
    <row r="37" spans="1:6">
      <c r="A37" s="27">
        <v>17</v>
      </c>
      <c r="B37" s="28" t="s">
        <v>313</v>
      </c>
      <c r="C37" s="24" t="s">
        <v>314</v>
      </c>
      <c r="D37" s="64">
        <v>700000000</v>
      </c>
      <c r="E37" s="64">
        <v>352618000</v>
      </c>
      <c r="F37" s="26">
        <f t="shared" si="1"/>
        <v>347382000</v>
      </c>
    </row>
    <row r="38" spans="1:6">
      <c r="A38" s="27">
        <v>18</v>
      </c>
      <c r="B38" s="28" t="s">
        <v>315</v>
      </c>
      <c r="C38" s="24" t="s">
        <v>316</v>
      </c>
      <c r="D38" s="64">
        <v>200000000</v>
      </c>
      <c r="E38" s="64">
        <v>198525000</v>
      </c>
      <c r="F38" s="26">
        <f t="shared" si="1"/>
        <v>1475000</v>
      </c>
    </row>
    <row r="39" spans="1:6">
      <c r="A39" s="27">
        <v>19</v>
      </c>
      <c r="B39" s="28" t="s">
        <v>317</v>
      </c>
      <c r="C39" s="24" t="s">
        <v>318</v>
      </c>
      <c r="D39" s="64">
        <v>750000000</v>
      </c>
      <c r="E39" s="64">
        <v>716689000</v>
      </c>
      <c r="F39" s="26">
        <v>5334000</v>
      </c>
    </row>
    <row r="40" spans="1:6">
      <c r="A40" s="27">
        <v>20</v>
      </c>
      <c r="B40" s="28" t="s">
        <v>319</v>
      </c>
      <c r="C40" s="24" t="s">
        <v>320</v>
      </c>
      <c r="D40" s="64">
        <v>300000000</v>
      </c>
      <c r="E40" s="64">
        <v>295982000</v>
      </c>
      <c r="F40" s="26">
        <f t="shared" si="1"/>
        <v>4018000</v>
      </c>
    </row>
    <row r="41" spans="1:6">
      <c r="A41" s="27">
        <v>21</v>
      </c>
      <c r="B41" s="28" t="s">
        <v>321</v>
      </c>
      <c r="C41" s="24" t="s">
        <v>322</v>
      </c>
      <c r="D41" s="64">
        <v>750000000</v>
      </c>
      <c r="E41" s="64">
        <v>728415000</v>
      </c>
      <c r="F41" s="26">
        <v>4152000</v>
      </c>
    </row>
    <row r="42" spans="1:6">
      <c r="A42" s="27">
        <v>22</v>
      </c>
      <c r="B42" s="28" t="s">
        <v>323</v>
      </c>
      <c r="C42" s="24" t="s">
        <v>324</v>
      </c>
      <c r="D42" s="64">
        <v>250000000</v>
      </c>
      <c r="E42" s="64">
        <v>248583000</v>
      </c>
      <c r="F42" s="26">
        <f t="shared" si="1"/>
        <v>1417000</v>
      </c>
    </row>
    <row r="43" spans="1:6">
      <c r="A43" s="27">
        <v>23</v>
      </c>
      <c r="B43" s="28" t="s">
        <v>325</v>
      </c>
      <c r="C43" s="24" t="s">
        <v>326</v>
      </c>
      <c r="D43" s="64">
        <v>400000000</v>
      </c>
      <c r="E43" s="64">
        <v>397720000</v>
      </c>
      <c r="F43" s="26">
        <f t="shared" si="1"/>
        <v>2280000</v>
      </c>
    </row>
    <row r="44" spans="1:6">
      <c r="A44" s="27">
        <v>24</v>
      </c>
      <c r="B44" s="28" t="s">
        <v>327</v>
      </c>
      <c r="C44" s="24" t="s">
        <v>328</v>
      </c>
      <c r="D44" s="64">
        <v>3000000000</v>
      </c>
      <c r="E44" s="64">
        <v>2967323000</v>
      </c>
      <c r="F44" s="26">
        <v>11351000</v>
      </c>
    </row>
    <row r="45" spans="1:6">
      <c r="A45" s="27">
        <v>25</v>
      </c>
      <c r="B45" s="28" t="s">
        <v>329</v>
      </c>
      <c r="C45" s="24">
        <v>7902651</v>
      </c>
      <c r="D45" s="64">
        <v>1500000000</v>
      </c>
      <c r="E45" s="64">
        <v>1479760000</v>
      </c>
      <c r="F45" s="26">
        <v>7742000</v>
      </c>
    </row>
    <row r="46" spans="1:6">
      <c r="A46" s="27">
        <v>26</v>
      </c>
      <c r="B46" s="28" t="s">
        <v>330</v>
      </c>
      <c r="C46" s="24">
        <v>7902652</v>
      </c>
      <c r="D46" s="64">
        <f>400000000+700000000</f>
        <v>1100000000</v>
      </c>
      <c r="E46" s="64">
        <f>331531000+674119000</f>
        <v>1005650000</v>
      </c>
      <c r="F46" s="26">
        <v>5250000</v>
      </c>
    </row>
    <row r="47" spans="1:6">
      <c r="A47" s="27">
        <v>27</v>
      </c>
      <c r="B47" s="28" t="s">
        <v>331</v>
      </c>
      <c r="C47" s="24">
        <v>7905240</v>
      </c>
      <c r="D47" s="64">
        <v>1100000000</v>
      </c>
      <c r="E47" s="64">
        <v>1089204000</v>
      </c>
      <c r="F47" s="26">
        <v>6244000</v>
      </c>
    </row>
    <row r="48" spans="1:6" ht="31.5">
      <c r="A48" s="27">
        <v>28</v>
      </c>
      <c r="B48" s="28" t="s">
        <v>332</v>
      </c>
      <c r="C48" s="24"/>
      <c r="D48" s="64">
        <v>1000000000</v>
      </c>
      <c r="E48" s="64"/>
      <c r="F48" s="26">
        <f t="shared" si="1"/>
        <v>1000000000</v>
      </c>
    </row>
    <row r="49" spans="1:6">
      <c r="A49" s="27">
        <v>29</v>
      </c>
      <c r="B49" s="28" t="s">
        <v>333</v>
      </c>
      <c r="C49" s="24"/>
      <c r="D49" s="64">
        <v>1400000000</v>
      </c>
      <c r="E49" s="64"/>
      <c r="F49" s="26">
        <f t="shared" si="1"/>
        <v>1400000000</v>
      </c>
    </row>
    <row r="50" spans="1:6">
      <c r="A50" s="27">
        <v>30</v>
      </c>
      <c r="B50" s="28" t="s">
        <v>334</v>
      </c>
      <c r="C50" s="24">
        <v>7915127</v>
      </c>
      <c r="D50" s="64">
        <v>500000000</v>
      </c>
      <c r="E50" s="64">
        <v>496642000</v>
      </c>
      <c r="F50" s="26">
        <f t="shared" si="1"/>
        <v>3358000</v>
      </c>
    </row>
    <row r="51" spans="1:6">
      <c r="A51" s="27">
        <v>31</v>
      </c>
      <c r="B51" s="28" t="s">
        <v>335</v>
      </c>
      <c r="C51" s="24">
        <v>7903931</v>
      </c>
      <c r="D51" s="64">
        <v>200000000</v>
      </c>
      <c r="E51" s="64">
        <v>198860000</v>
      </c>
      <c r="F51" s="26">
        <f t="shared" si="1"/>
        <v>1140000</v>
      </c>
    </row>
    <row r="52" spans="1:6">
      <c r="A52" s="27">
        <v>32</v>
      </c>
      <c r="B52" s="28" t="s">
        <v>336</v>
      </c>
      <c r="C52" s="24" t="s">
        <v>337</v>
      </c>
      <c r="D52" s="64">
        <v>200000000</v>
      </c>
      <c r="E52" s="64">
        <v>198861000</v>
      </c>
      <c r="F52" s="26">
        <f t="shared" si="1"/>
        <v>1139000</v>
      </c>
    </row>
    <row r="53" spans="1:6">
      <c r="A53" s="27">
        <v>33</v>
      </c>
      <c r="B53" s="28" t="s">
        <v>338</v>
      </c>
      <c r="C53" s="24">
        <v>7934391</v>
      </c>
      <c r="D53" s="64">
        <v>1834200000</v>
      </c>
      <c r="E53" s="64">
        <v>1586513000</v>
      </c>
      <c r="F53" s="26">
        <f t="shared" si="1"/>
        <v>247687000</v>
      </c>
    </row>
    <row r="54" spans="1:6">
      <c r="A54" s="27">
        <v>34</v>
      </c>
      <c r="B54" s="28" t="s">
        <v>339</v>
      </c>
      <c r="C54" s="24" t="s">
        <v>340</v>
      </c>
      <c r="D54" s="64">
        <v>632000000</v>
      </c>
      <c r="E54" s="64">
        <v>628398000</v>
      </c>
      <c r="F54" s="26">
        <f t="shared" si="1"/>
        <v>3602000</v>
      </c>
    </row>
    <row r="55" spans="1:6">
      <c r="A55" s="27">
        <v>35</v>
      </c>
      <c r="B55" s="28" t="s">
        <v>341</v>
      </c>
      <c r="C55" s="24" t="s">
        <v>342</v>
      </c>
      <c r="D55" s="64">
        <v>360000000</v>
      </c>
      <c r="E55" s="64">
        <v>357948000</v>
      </c>
      <c r="F55" s="26">
        <f t="shared" si="1"/>
        <v>2052000</v>
      </c>
    </row>
    <row r="56" spans="1:6">
      <c r="A56" s="9" t="s">
        <v>8</v>
      </c>
      <c r="B56" s="7" t="s">
        <v>165</v>
      </c>
      <c r="C56" s="77"/>
      <c r="D56" s="49">
        <f>D57+D58</f>
        <v>11581415000</v>
      </c>
      <c r="E56" s="49">
        <f t="shared" ref="E56:F56" si="2">E57+E58</f>
        <v>9372889000</v>
      </c>
      <c r="F56" s="8">
        <f t="shared" si="2"/>
        <v>2433653000</v>
      </c>
    </row>
    <row r="57" spans="1:6">
      <c r="A57" s="9" t="s">
        <v>193</v>
      </c>
      <c r="B57" s="12" t="s">
        <v>118</v>
      </c>
      <c r="C57" s="77"/>
      <c r="D57" s="78"/>
      <c r="E57" s="78"/>
      <c r="F57" s="37"/>
    </row>
    <row r="58" spans="1:6">
      <c r="A58" s="9" t="s">
        <v>344</v>
      </c>
      <c r="B58" s="12" t="s">
        <v>123</v>
      </c>
      <c r="C58" s="77"/>
      <c r="D58" s="49">
        <f>D59+D86+D91+D94+D96+D104</f>
        <v>11581415000</v>
      </c>
      <c r="E58" s="49">
        <f>E59+E86+E91+E94+E96+E104</f>
        <v>9372889000</v>
      </c>
      <c r="F58" s="8">
        <f>F59+F86+F91+F94+F96+F104+F107</f>
        <v>2433653000</v>
      </c>
    </row>
    <row r="59" spans="1:6" s="20" customFormat="1">
      <c r="A59" s="41">
        <v>1</v>
      </c>
      <c r="B59" s="42" t="s">
        <v>345</v>
      </c>
      <c r="C59" s="79"/>
      <c r="D59" s="80">
        <f>SUM(D60:D85)</f>
        <v>8264661000</v>
      </c>
      <c r="E59" s="80">
        <f>SUM(E60:E85)</f>
        <v>6527985000</v>
      </c>
      <c r="F59" s="43">
        <f>SUM(F60:F85)</f>
        <v>1736676000</v>
      </c>
    </row>
    <row r="60" spans="1:6" ht="31.5">
      <c r="A60" s="27" t="s">
        <v>11</v>
      </c>
      <c r="B60" s="28" t="s">
        <v>346</v>
      </c>
      <c r="C60" s="24" t="s">
        <v>347</v>
      </c>
      <c r="D60" s="64">
        <v>200000000</v>
      </c>
      <c r="E60" s="64">
        <v>193168000</v>
      </c>
      <c r="F60" s="26">
        <f t="shared" ref="F60:F85" si="3">D60-E60</f>
        <v>6832000</v>
      </c>
    </row>
    <row r="61" spans="1:6">
      <c r="A61" s="27" t="s">
        <v>11</v>
      </c>
      <c r="B61" s="28" t="s">
        <v>348</v>
      </c>
      <c r="C61" s="24">
        <v>7815648</v>
      </c>
      <c r="D61" s="64">
        <v>636322000</v>
      </c>
      <c r="E61" s="64">
        <v>621332000</v>
      </c>
      <c r="F61" s="26">
        <f t="shared" si="3"/>
        <v>14990000</v>
      </c>
    </row>
    <row r="62" spans="1:6" ht="47.25">
      <c r="A62" s="27" t="s">
        <v>11</v>
      </c>
      <c r="B62" s="28" t="s">
        <v>349</v>
      </c>
      <c r="C62" s="24">
        <v>7785789</v>
      </c>
      <c r="D62" s="64">
        <v>636416000</v>
      </c>
      <c r="E62" s="64">
        <v>537223000</v>
      </c>
      <c r="F62" s="26">
        <f t="shared" si="3"/>
        <v>99193000</v>
      </c>
    </row>
    <row r="63" spans="1:6">
      <c r="A63" s="27" t="s">
        <v>11</v>
      </c>
      <c r="B63" s="28" t="s">
        <v>350</v>
      </c>
      <c r="C63" s="24" t="s">
        <v>351</v>
      </c>
      <c r="D63" s="64">
        <v>248417000</v>
      </c>
      <c r="E63" s="64">
        <v>237368000</v>
      </c>
      <c r="F63" s="26">
        <f t="shared" si="3"/>
        <v>11049000</v>
      </c>
    </row>
    <row r="64" spans="1:6">
      <c r="A64" s="27" t="s">
        <v>11</v>
      </c>
      <c r="B64" s="28" t="s">
        <v>352</v>
      </c>
      <c r="C64" s="24" t="s">
        <v>353</v>
      </c>
      <c r="D64" s="64">
        <v>308580000</v>
      </c>
      <c r="E64" s="64">
        <v>135978000</v>
      </c>
      <c r="F64" s="26">
        <f t="shared" si="3"/>
        <v>172602000</v>
      </c>
    </row>
    <row r="65" spans="1:6">
      <c r="A65" s="27" t="s">
        <v>11</v>
      </c>
      <c r="B65" s="28" t="s">
        <v>354</v>
      </c>
      <c r="C65" s="24" t="s">
        <v>355</v>
      </c>
      <c r="D65" s="64">
        <v>224889000</v>
      </c>
      <c r="E65" s="64">
        <v>220383000</v>
      </c>
      <c r="F65" s="26">
        <f t="shared" si="3"/>
        <v>4506000</v>
      </c>
    </row>
    <row r="66" spans="1:6" ht="31.5">
      <c r="A66" s="27" t="s">
        <v>11</v>
      </c>
      <c r="B66" s="28" t="s">
        <v>356</v>
      </c>
      <c r="C66" s="24" t="s">
        <v>357</v>
      </c>
      <c r="D66" s="64">
        <v>977885000</v>
      </c>
      <c r="E66" s="64">
        <v>477262000</v>
      </c>
      <c r="F66" s="26">
        <f t="shared" si="3"/>
        <v>500623000</v>
      </c>
    </row>
    <row r="67" spans="1:6">
      <c r="A67" s="27" t="s">
        <v>11</v>
      </c>
      <c r="B67" s="28" t="s">
        <v>358</v>
      </c>
      <c r="C67" s="24" t="s">
        <v>359</v>
      </c>
      <c r="D67" s="64">
        <v>150000000</v>
      </c>
      <c r="E67" s="64"/>
      <c r="F67" s="26">
        <f t="shared" si="3"/>
        <v>150000000</v>
      </c>
    </row>
    <row r="68" spans="1:6" ht="31.5">
      <c r="A68" s="27" t="s">
        <v>11</v>
      </c>
      <c r="B68" s="28" t="s">
        <v>360</v>
      </c>
      <c r="C68" s="24" t="s">
        <v>361</v>
      </c>
      <c r="D68" s="64">
        <v>39441000</v>
      </c>
      <c r="E68" s="64">
        <v>0</v>
      </c>
      <c r="F68" s="26">
        <f t="shared" si="3"/>
        <v>39441000</v>
      </c>
    </row>
    <row r="69" spans="1:6">
      <c r="A69" s="27" t="s">
        <v>11</v>
      </c>
      <c r="B69" s="28" t="s">
        <v>362</v>
      </c>
      <c r="C69" s="24" t="s">
        <v>363</v>
      </c>
      <c r="D69" s="64">
        <v>400000000</v>
      </c>
      <c r="E69" s="64">
        <v>0</v>
      </c>
      <c r="F69" s="26">
        <f t="shared" si="3"/>
        <v>400000000</v>
      </c>
    </row>
    <row r="70" spans="1:6">
      <c r="A70" s="27" t="s">
        <v>11</v>
      </c>
      <c r="B70" s="28" t="s">
        <v>364</v>
      </c>
      <c r="C70" s="24" t="s">
        <v>365</v>
      </c>
      <c r="D70" s="64">
        <v>100000000</v>
      </c>
      <c r="E70" s="64">
        <v>97187000</v>
      </c>
      <c r="F70" s="26">
        <f t="shared" si="3"/>
        <v>2813000</v>
      </c>
    </row>
    <row r="71" spans="1:6">
      <c r="A71" s="27" t="s">
        <v>11</v>
      </c>
      <c r="B71" s="28" t="s">
        <v>366</v>
      </c>
      <c r="C71" s="24" t="s">
        <v>367</v>
      </c>
      <c r="D71" s="64">
        <v>147817000</v>
      </c>
      <c r="E71" s="64">
        <v>144218000</v>
      </c>
      <c r="F71" s="26">
        <f t="shared" si="3"/>
        <v>3599000</v>
      </c>
    </row>
    <row r="72" spans="1:6">
      <c r="A72" s="27" t="s">
        <v>11</v>
      </c>
      <c r="B72" s="28" t="s">
        <v>368</v>
      </c>
      <c r="C72" s="24" t="s">
        <v>369</v>
      </c>
      <c r="D72" s="64">
        <v>89873000</v>
      </c>
      <c r="E72" s="64">
        <v>0</v>
      </c>
      <c r="F72" s="26">
        <f t="shared" si="3"/>
        <v>89873000</v>
      </c>
    </row>
    <row r="73" spans="1:6">
      <c r="A73" s="27" t="s">
        <v>11</v>
      </c>
      <c r="B73" s="28" t="s">
        <v>370</v>
      </c>
      <c r="C73" s="24" t="s">
        <v>371</v>
      </c>
      <c r="D73" s="64">
        <v>300000000</v>
      </c>
      <c r="E73" s="64">
        <v>292295000</v>
      </c>
      <c r="F73" s="26">
        <f t="shared" si="3"/>
        <v>7705000</v>
      </c>
    </row>
    <row r="74" spans="1:6" ht="31.5">
      <c r="A74" s="27" t="s">
        <v>11</v>
      </c>
      <c r="B74" s="28" t="s">
        <v>372</v>
      </c>
      <c r="C74" s="24" t="s">
        <v>373</v>
      </c>
      <c r="D74" s="64">
        <v>112075000</v>
      </c>
      <c r="E74" s="64">
        <v>100861000</v>
      </c>
      <c r="F74" s="26">
        <f t="shared" si="3"/>
        <v>11214000</v>
      </c>
    </row>
    <row r="75" spans="1:6" ht="63">
      <c r="A75" s="27" t="s">
        <v>11</v>
      </c>
      <c r="B75" s="28" t="s">
        <v>374</v>
      </c>
      <c r="C75" s="24" t="s">
        <v>375</v>
      </c>
      <c r="D75" s="64">
        <v>100000000</v>
      </c>
      <c r="E75" s="64">
        <v>0</v>
      </c>
      <c r="F75" s="26">
        <f t="shared" si="3"/>
        <v>100000000</v>
      </c>
    </row>
    <row r="76" spans="1:6" ht="47.25">
      <c r="A76" s="27" t="s">
        <v>11</v>
      </c>
      <c r="B76" s="28" t="s">
        <v>376</v>
      </c>
      <c r="C76" s="24" t="s">
        <v>377</v>
      </c>
      <c r="D76" s="64">
        <v>331729000</v>
      </c>
      <c r="E76" s="64">
        <v>329501000</v>
      </c>
      <c r="F76" s="26">
        <f t="shared" si="3"/>
        <v>2228000</v>
      </c>
    </row>
    <row r="77" spans="1:6" ht="31.5">
      <c r="A77" s="27" t="s">
        <v>11</v>
      </c>
      <c r="B77" s="28" t="s">
        <v>378</v>
      </c>
      <c r="C77" s="24" t="s">
        <v>379</v>
      </c>
      <c r="D77" s="64">
        <v>245775000</v>
      </c>
      <c r="E77" s="64">
        <v>237447000</v>
      </c>
      <c r="F77" s="26">
        <f t="shared" si="3"/>
        <v>8328000</v>
      </c>
    </row>
    <row r="78" spans="1:6">
      <c r="A78" s="27" t="s">
        <v>11</v>
      </c>
      <c r="B78" s="28" t="s">
        <v>380</v>
      </c>
      <c r="C78" s="24" t="s">
        <v>381</v>
      </c>
      <c r="D78" s="64">
        <v>549884000</v>
      </c>
      <c r="E78" s="64">
        <v>532951000</v>
      </c>
      <c r="F78" s="26">
        <f t="shared" si="3"/>
        <v>16933000</v>
      </c>
    </row>
    <row r="79" spans="1:6" ht="47.25">
      <c r="A79" s="27" t="s">
        <v>11</v>
      </c>
      <c r="B79" s="28" t="s">
        <v>382</v>
      </c>
      <c r="C79" s="24" t="s">
        <v>383</v>
      </c>
      <c r="D79" s="64">
        <v>289238000</v>
      </c>
      <c r="E79" s="64">
        <v>286833000</v>
      </c>
      <c r="F79" s="26">
        <f t="shared" si="3"/>
        <v>2405000</v>
      </c>
    </row>
    <row r="80" spans="1:6">
      <c r="A80" s="27" t="s">
        <v>11</v>
      </c>
      <c r="B80" s="28" t="s">
        <v>384</v>
      </c>
      <c r="C80" s="24" t="s">
        <v>385</v>
      </c>
      <c r="D80" s="64">
        <v>52666000</v>
      </c>
      <c r="E80" s="64">
        <v>50505000</v>
      </c>
      <c r="F80" s="26">
        <f t="shared" si="3"/>
        <v>2161000</v>
      </c>
    </row>
    <row r="81" spans="1:6">
      <c r="A81" s="27" t="s">
        <v>11</v>
      </c>
      <c r="B81" s="28" t="s">
        <v>386</v>
      </c>
      <c r="C81" s="24" t="s">
        <v>387</v>
      </c>
      <c r="D81" s="64">
        <v>308343000</v>
      </c>
      <c r="E81" s="64">
        <v>306003000</v>
      </c>
      <c r="F81" s="26">
        <f t="shared" si="3"/>
        <v>2340000</v>
      </c>
    </row>
    <row r="82" spans="1:6">
      <c r="A82" s="27" t="s">
        <v>11</v>
      </c>
      <c r="B82" s="28" t="s">
        <v>388</v>
      </c>
      <c r="C82" s="24" t="s">
        <v>389</v>
      </c>
      <c r="D82" s="64">
        <v>122012000</v>
      </c>
      <c r="E82" s="64">
        <v>106809000</v>
      </c>
      <c r="F82" s="26">
        <f t="shared" si="3"/>
        <v>15203000</v>
      </c>
    </row>
    <row r="83" spans="1:6">
      <c r="A83" s="27" t="s">
        <v>11</v>
      </c>
      <c r="B83" s="28" t="s">
        <v>390</v>
      </c>
      <c r="C83" s="24" t="s">
        <v>391</v>
      </c>
      <c r="D83" s="64">
        <v>905684000</v>
      </c>
      <c r="E83" s="64">
        <v>882536000</v>
      </c>
      <c r="F83" s="26">
        <f t="shared" si="3"/>
        <v>23148000</v>
      </c>
    </row>
    <row r="84" spans="1:6">
      <c r="A84" s="27" t="s">
        <v>11</v>
      </c>
      <c r="B84" s="28" t="s">
        <v>392</v>
      </c>
      <c r="C84" s="24" t="s">
        <v>379</v>
      </c>
      <c r="D84" s="64">
        <v>750189000</v>
      </c>
      <c r="E84" s="64">
        <v>738125000</v>
      </c>
      <c r="F84" s="26">
        <f t="shared" si="3"/>
        <v>12064000</v>
      </c>
    </row>
    <row r="85" spans="1:6">
      <c r="A85" s="27" t="s">
        <v>11</v>
      </c>
      <c r="B85" s="28" t="s">
        <v>393</v>
      </c>
      <c r="C85" s="24" t="s">
        <v>394</v>
      </c>
      <c r="D85" s="64">
        <v>37426000</v>
      </c>
      <c r="E85" s="64">
        <v>0</v>
      </c>
      <c r="F85" s="26">
        <f t="shared" si="3"/>
        <v>37426000</v>
      </c>
    </row>
    <row r="86" spans="1:6" s="20" customFormat="1">
      <c r="A86" s="41">
        <v>2</v>
      </c>
      <c r="B86" s="42" t="s">
        <v>398</v>
      </c>
      <c r="C86" s="79"/>
      <c r="D86" s="80">
        <f>SUM(D87:D90)</f>
        <v>1496612000</v>
      </c>
      <c r="E86" s="80">
        <f>SUM(E87:E90)</f>
        <v>1117250000</v>
      </c>
      <c r="F86" s="43">
        <f>SUM(F87:F90)</f>
        <v>379362000</v>
      </c>
    </row>
    <row r="87" spans="1:6">
      <c r="A87" s="27" t="s">
        <v>11</v>
      </c>
      <c r="B87" s="28" t="s">
        <v>399</v>
      </c>
      <c r="C87" s="24" t="s">
        <v>400</v>
      </c>
      <c r="D87" s="64">
        <v>865160000</v>
      </c>
      <c r="E87" s="64">
        <v>841948000</v>
      </c>
      <c r="F87" s="26">
        <f t="shared" ref="F87:F90" si="4">D87-E87</f>
        <v>23212000</v>
      </c>
    </row>
    <row r="88" spans="1:6" ht="31.5">
      <c r="A88" s="27" t="s">
        <v>11</v>
      </c>
      <c r="B88" s="28" t="s">
        <v>401</v>
      </c>
      <c r="C88" s="24" t="s">
        <v>402</v>
      </c>
      <c r="D88" s="64">
        <v>297530000</v>
      </c>
      <c r="E88" s="64">
        <v>133607000</v>
      </c>
      <c r="F88" s="26">
        <f t="shared" si="4"/>
        <v>163923000</v>
      </c>
    </row>
    <row r="89" spans="1:6">
      <c r="A89" s="27" t="s">
        <v>11</v>
      </c>
      <c r="B89" s="28" t="s">
        <v>403</v>
      </c>
      <c r="C89" s="24" t="s">
        <v>404</v>
      </c>
      <c r="D89" s="64">
        <v>188652000</v>
      </c>
      <c r="E89" s="64"/>
      <c r="F89" s="26">
        <f t="shared" si="4"/>
        <v>188652000</v>
      </c>
    </row>
    <row r="90" spans="1:6">
      <c r="A90" s="27" t="s">
        <v>11</v>
      </c>
      <c r="B90" s="28" t="s">
        <v>405</v>
      </c>
      <c r="C90" s="24" t="s">
        <v>406</v>
      </c>
      <c r="D90" s="64">
        <v>145270000</v>
      </c>
      <c r="E90" s="64">
        <v>141695000</v>
      </c>
      <c r="F90" s="26">
        <f t="shared" si="4"/>
        <v>3575000</v>
      </c>
    </row>
    <row r="91" spans="1:6" s="20" customFormat="1">
      <c r="A91" s="41">
        <v>3</v>
      </c>
      <c r="B91" s="42" t="s">
        <v>407</v>
      </c>
      <c r="C91" s="79"/>
      <c r="D91" s="80">
        <f>SUM(D92:D93)</f>
        <v>303185000</v>
      </c>
      <c r="E91" s="80">
        <f>SUM(E92:E93)</f>
        <v>299050000</v>
      </c>
      <c r="F91" s="43">
        <f>SUM(F92:F93)</f>
        <v>4135000</v>
      </c>
    </row>
    <row r="92" spans="1:6">
      <c r="A92" s="27" t="s">
        <v>11</v>
      </c>
      <c r="B92" s="28" t="s">
        <v>408</v>
      </c>
      <c r="C92" s="24">
        <v>7932382</v>
      </c>
      <c r="D92" s="64">
        <v>230119000</v>
      </c>
      <c r="E92" s="64">
        <v>228506000</v>
      </c>
      <c r="F92" s="26">
        <f t="shared" ref="F92:F93" si="5">D92-E92</f>
        <v>1613000</v>
      </c>
    </row>
    <row r="93" spans="1:6" ht="31.5">
      <c r="A93" s="27" t="s">
        <v>11</v>
      </c>
      <c r="B93" s="28" t="s">
        <v>409</v>
      </c>
      <c r="C93" s="24">
        <v>7913559</v>
      </c>
      <c r="D93" s="64">
        <v>73066000</v>
      </c>
      <c r="E93" s="64">
        <v>70544000</v>
      </c>
      <c r="F93" s="26">
        <f t="shared" si="5"/>
        <v>2522000</v>
      </c>
    </row>
    <row r="94" spans="1:6" s="20" customFormat="1">
      <c r="A94" s="41">
        <v>4</v>
      </c>
      <c r="B94" s="42" t="s">
        <v>410</v>
      </c>
      <c r="C94" s="79"/>
      <c r="D94" s="80">
        <f>D95</f>
        <v>237875000</v>
      </c>
      <c r="E94" s="80">
        <f>E95</f>
        <v>234540000</v>
      </c>
      <c r="F94" s="43">
        <f>F95</f>
        <v>3335000</v>
      </c>
    </row>
    <row r="95" spans="1:6">
      <c r="A95" s="27" t="s">
        <v>11</v>
      </c>
      <c r="B95" s="28" t="s">
        <v>411</v>
      </c>
      <c r="C95" s="24">
        <v>7903933</v>
      </c>
      <c r="D95" s="64">
        <v>237875000</v>
      </c>
      <c r="E95" s="64">
        <v>234540000</v>
      </c>
      <c r="F95" s="26">
        <f t="shared" ref="F95" si="6">D95-E95</f>
        <v>3335000</v>
      </c>
    </row>
    <row r="96" spans="1:6" s="20" customFormat="1">
      <c r="A96" s="41">
        <v>5</v>
      </c>
      <c r="B96" s="42" t="s">
        <v>412</v>
      </c>
      <c r="C96" s="79"/>
      <c r="D96" s="80">
        <f>SUM(D97:D103)</f>
        <v>1045165000</v>
      </c>
      <c r="E96" s="80">
        <f>SUM(E97:E103)</f>
        <v>973102000</v>
      </c>
      <c r="F96" s="43">
        <f>SUM(F97:F103)</f>
        <v>72063000</v>
      </c>
    </row>
    <row r="97" spans="1:6">
      <c r="A97" s="27" t="s">
        <v>11</v>
      </c>
      <c r="B97" s="28" t="s">
        <v>413</v>
      </c>
      <c r="C97" s="24">
        <v>7941460</v>
      </c>
      <c r="D97" s="64">
        <v>223385000</v>
      </c>
      <c r="E97" s="64">
        <v>222119000</v>
      </c>
      <c r="F97" s="26">
        <f t="shared" ref="F97:F103" si="7">D97-E97</f>
        <v>1266000</v>
      </c>
    </row>
    <row r="98" spans="1:6">
      <c r="A98" s="27" t="s">
        <v>11</v>
      </c>
      <c r="B98" s="28" t="s">
        <v>414</v>
      </c>
      <c r="C98" s="24">
        <v>7710600</v>
      </c>
      <c r="D98" s="64">
        <v>157016000</v>
      </c>
      <c r="E98" s="64">
        <v>124355000</v>
      </c>
      <c r="F98" s="26">
        <f t="shared" si="7"/>
        <v>32661000</v>
      </c>
    </row>
    <row r="99" spans="1:6">
      <c r="A99" s="27" t="s">
        <v>11</v>
      </c>
      <c r="B99" s="28" t="s">
        <v>415</v>
      </c>
      <c r="C99" s="24">
        <v>7806840</v>
      </c>
      <c r="D99" s="64">
        <v>126000000</v>
      </c>
      <c r="E99" s="64">
        <v>107512000</v>
      </c>
      <c r="F99" s="26">
        <f t="shared" si="7"/>
        <v>18488000</v>
      </c>
    </row>
    <row r="100" spans="1:6">
      <c r="A100" s="27" t="s">
        <v>11</v>
      </c>
      <c r="B100" s="28" t="s">
        <v>416</v>
      </c>
      <c r="C100" s="24">
        <v>7806839</v>
      </c>
      <c r="D100" s="64">
        <v>194166000</v>
      </c>
      <c r="E100" s="64">
        <v>184955000</v>
      </c>
      <c r="F100" s="26">
        <f t="shared" si="7"/>
        <v>9211000</v>
      </c>
    </row>
    <row r="101" spans="1:6">
      <c r="A101" s="27" t="s">
        <v>11</v>
      </c>
      <c r="B101" s="28" t="s">
        <v>417</v>
      </c>
      <c r="C101" s="24">
        <v>7835960</v>
      </c>
      <c r="D101" s="64">
        <v>164000000</v>
      </c>
      <c r="E101" s="64">
        <v>157840000</v>
      </c>
      <c r="F101" s="26">
        <f t="shared" si="7"/>
        <v>6160000</v>
      </c>
    </row>
    <row r="102" spans="1:6">
      <c r="A102" s="27" t="s">
        <v>11</v>
      </c>
      <c r="B102" s="28" t="s">
        <v>418</v>
      </c>
      <c r="C102" s="24">
        <v>7836250</v>
      </c>
      <c r="D102" s="64">
        <v>59200000</v>
      </c>
      <c r="E102" s="64">
        <v>55615000</v>
      </c>
      <c r="F102" s="26">
        <f t="shared" si="7"/>
        <v>3585000</v>
      </c>
    </row>
    <row r="103" spans="1:6">
      <c r="A103" s="27" t="s">
        <v>11</v>
      </c>
      <c r="B103" s="28" t="s">
        <v>419</v>
      </c>
      <c r="C103" s="24">
        <v>7938615</v>
      </c>
      <c r="D103" s="64">
        <v>121398000</v>
      </c>
      <c r="E103" s="64">
        <v>120706000</v>
      </c>
      <c r="F103" s="26">
        <f t="shared" si="7"/>
        <v>692000</v>
      </c>
    </row>
    <row r="104" spans="1:6" s="20" customFormat="1">
      <c r="A104" s="41">
        <v>6</v>
      </c>
      <c r="B104" s="42" t="s">
        <v>420</v>
      </c>
      <c r="C104" s="79"/>
      <c r="D104" s="80">
        <f>SUM(D105:D106)</f>
        <v>233917000</v>
      </c>
      <c r="E104" s="80">
        <f>SUM(E105:E106)</f>
        <v>220962000</v>
      </c>
      <c r="F104" s="43">
        <f>SUM(F105:F106)</f>
        <v>12955000</v>
      </c>
    </row>
    <row r="105" spans="1:6">
      <c r="A105" s="27" t="s">
        <v>11</v>
      </c>
      <c r="B105" s="28" t="s">
        <v>421</v>
      </c>
      <c r="C105" s="24">
        <v>7921422</v>
      </c>
      <c r="D105" s="64">
        <v>90909000</v>
      </c>
      <c r="E105" s="64">
        <v>82455000</v>
      </c>
      <c r="F105" s="26">
        <f t="shared" ref="F105:F106" si="8">D105-E105</f>
        <v>8454000</v>
      </c>
    </row>
    <row r="106" spans="1:6">
      <c r="A106" s="27" t="s">
        <v>11</v>
      </c>
      <c r="B106" s="28" t="s">
        <v>422</v>
      </c>
      <c r="C106" s="24">
        <v>7942941</v>
      </c>
      <c r="D106" s="64">
        <v>143008000</v>
      </c>
      <c r="E106" s="64">
        <v>138507000</v>
      </c>
      <c r="F106" s="26">
        <f t="shared" si="8"/>
        <v>4501000</v>
      </c>
    </row>
    <row r="107" spans="1:6" s="20" customFormat="1">
      <c r="A107" s="41">
        <v>7</v>
      </c>
      <c r="B107" s="42" t="s">
        <v>528</v>
      </c>
      <c r="C107" s="79"/>
      <c r="D107" s="80">
        <f>SUM(D108:D120)</f>
        <v>7952624000</v>
      </c>
      <c r="E107" s="80">
        <f>SUM(E108:E120)</f>
        <v>7670282000</v>
      </c>
      <c r="F107" s="43">
        <f>SUM(F108:F120)</f>
        <v>225127000</v>
      </c>
    </row>
    <row r="108" spans="1:6">
      <c r="A108" s="27" t="s">
        <v>11</v>
      </c>
      <c r="B108" s="28" t="s">
        <v>529</v>
      </c>
      <c r="C108" s="24">
        <v>7871695</v>
      </c>
      <c r="D108" s="64">
        <v>764566000</v>
      </c>
      <c r="E108" s="64">
        <v>700305000</v>
      </c>
      <c r="F108" s="26">
        <f t="shared" ref="F108:F117" si="9">D108-E108</f>
        <v>64261000</v>
      </c>
    </row>
    <row r="109" spans="1:6">
      <c r="A109" s="27" t="s">
        <v>11</v>
      </c>
      <c r="B109" s="28" t="s">
        <v>530</v>
      </c>
      <c r="C109" s="24">
        <v>7887554</v>
      </c>
      <c r="D109" s="64">
        <v>766253000</v>
      </c>
      <c r="E109" s="64">
        <v>755516000</v>
      </c>
      <c r="F109" s="26">
        <f>D109-E109</f>
        <v>10737000</v>
      </c>
    </row>
    <row r="110" spans="1:6">
      <c r="A110" s="27" t="s">
        <v>11</v>
      </c>
      <c r="B110" s="28" t="s">
        <v>531</v>
      </c>
      <c r="C110" s="24">
        <v>7887919</v>
      </c>
      <c r="D110" s="64">
        <v>1134149000</v>
      </c>
      <c r="E110" s="64">
        <v>1125745000</v>
      </c>
      <c r="F110" s="26">
        <f>D110-E110</f>
        <v>8404000</v>
      </c>
    </row>
    <row r="111" spans="1:6">
      <c r="A111" s="27" t="s">
        <v>11</v>
      </c>
      <c r="B111" s="28" t="s">
        <v>532</v>
      </c>
      <c r="C111" s="24">
        <v>7887920</v>
      </c>
      <c r="D111" s="64">
        <v>516984000</v>
      </c>
      <c r="E111" s="64">
        <v>513154000</v>
      </c>
      <c r="F111" s="26">
        <f>D111-E111</f>
        <v>3830000</v>
      </c>
    </row>
    <row r="112" spans="1:6">
      <c r="A112" s="27" t="s">
        <v>11</v>
      </c>
      <c r="B112" s="28" t="s">
        <v>530</v>
      </c>
      <c r="C112" s="24">
        <v>7887554</v>
      </c>
      <c r="D112" s="64">
        <v>150000000</v>
      </c>
      <c r="E112" s="64">
        <v>111308000</v>
      </c>
      <c r="F112" s="26">
        <f>D112-E112</f>
        <v>38692000</v>
      </c>
    </row>
    <row r="113" spans="1:6">
      <c r="A113" s="27" t="s">
        <v>11</v>
      </c>
      <c r="B113" s="28" t="s">
        <v>533</v>
      </c>
      <c r="C113" s="24">
        <v>7911426</v>
      </c>
      <c r="D113" s="64">
        <v>593858000</v>
      </c>
      <c r="E113" s="64">
        <v>573016000</v>
      </c>
      <c r="F113" s="26">
        <f t="shared" si="9"/>
        <v>20842000</v>
      </c>
    </row>
    <row r="114" spans="1:6">
      <c r="A114" s="27" t="s">
        <v>11</v>
      </c>
      <c r="B114" s="28" t="s">
        <v>534</v>
      </c>
      <c r="C114" s="24">
        <v>7912518</v>
      </c>
      <c r="D114" s="64">
        <v>979664000</v>
      </c>
      <c r="E114" s="64">
        <v>973151000</v>
      </c>
      <c r="F114" s="26">
        <f>D114-E114</f>
        <v>6513000</v>
      </c>
    </row>
    <row r="115" spans="1:6">
      <c r="A115" s="27" t="s">
        <v>11</v>
      </c>
      <c r="B115" s="28" t="s">
        <v>535</v>
      </c>
      <c r="C115" s="24">
        <v>7911427</v>
      </c>
      <c r="D115" s="64">
        <v>411642000</v>
      </c>
      <c r="E115" s="64">
        <v>408879000</v>
      </c>
      <c r="F115" s="26">
        <f t="shared" si="9"/>
        <v>2763000</v>
      </c>
    </row>
    <row r="116" spans="1:6">
      <c r="A116" s="27" t="s">
        <v>11</v>
      </c>
      <c r="B116" s="28" t="s">
        <v>536</v>
      </c>
      <c r="C116" s="24">
        <v>7911428</v>
      </c>
      <c r="D116" s="64">
        <v>292546000</v>
      </c>
      <c r="E116" s="64">
        <v>261150000</v>
      </c>
      <c r="F116" s="26">
        <f t="shared" si="9"/>
        <v>31396000</v>
      </c>
    </row>
    <row r="117" spans="1:6">
      <c r="A117" s="27" t="s">
        <v>11</v>
      </c>
      <c r="B117" s="28" t="s">
        <v>537</v>
      </c>
      <c r="C117" s="24">
        <v>7912519</v>
      </c>
      <c r="D117" s="64">
        <v>179918000</v>
      </c>
      <c r="E117" s="64">
        <v>178746000</v>
      </c>
      <c r="F117" s="26">
        <f t="shared" si="9"/>
        <v>1172000</v>
      </c>
    </row>
    <row r="118" spans="1:6">
      <c r="A118" s="27" t="s">
        <v>11</v>
      </c>
      <c r="B118" s="28" t="s">
        <v>538</v>
      </c>
      <c r="C118" s="24">
        <v>7914634</v>
      </c>
      <c r="D118" s="64">
        <v>1201800000</v>
      </c>
      <c r="E118" s="64">
        <v>1136941000</v>
      </c>
      <c r="F118" s="26">
        <v>7644000</v>
      </c>
    </row>
    <row r="119" spans="1:6">
      <c r="A119" s="27" t="s">
        <v>11</v>
      </c>
      <c r="B119" s="28" t="s">
        <v>539</v>
      </c>
      <c r="C119" s="24">
        <v>7923537</v>
      </c>
      <c r="D119" s="64">
        <v>308540000</v>
      </c>
      <c r="E119" s="64">
        <v>284240000</v>
      </c>
      <c r="F119" s="26">
        <f>D119-E119</f>
        <v>24300000</v>
      </c>
    </row>
    <row r="120" spans="1:6">
      <c r="A120" s="27" t="s">
        <v>11</v>
      </c>
      <c r="B120" s="28" t="s">
        <v>540</v>
      </c>
      <c r="C120" s="24">
        <v>7920149</v>
      </c>
      <c r="D120" s="64">
        <v>652704000</v>
      </c>
      <c r="E120" s="64">
        <v>648131000</v>
      </c>
      <c r="F120" s="26">
        <f>D120-E120</f>
        <v>4573000</v>
      </c>
    </row>
    <row r="121" spans="1:6">
      <c r="A121" s="4"/>
      <c r="B121" s="3"/>
      <c r="C121" s="62"/>
      <c r="D121" s="65"/>
      <c r="E121" s="65"/>
      <c r="F121" s="21"/>
    </row>
  </sheetData>
  <mergeCells count="12">
    <mergeCell ref="E7:E8"/>
    <mergeCell ref="F7:F8"/>
    <mergeCell ref="A1:F1"/>
    <mergeCell ref="A2:F2"/>
    <mergeCell ref="A4:F4"/>
    <mergeCell ref="A5:F5"/>
    <mergeCell ref="A6:F6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="85" zoomScaleNormal="85" workbookViewId="0">
      <pane xSplit="2" ySplit="8" topLeftCell="C9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3.62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15" style="66" hidden="1" customWidth="1"/>
    <col min="6" max="6" width="15.625" style="19" customWidth="1"/>
    <col min="7" max="16384" width="9" style="16"/>
  </cols>
  <sheetData>
    <row r="1" spans="1:6" ht="15.75" customHeight="1">
      <c r="A1" s="89" t="s">
        <v>548</v>
      </c>
      <c r="B1" s="89"/>
      <c r="C1" s="89"/>
      <c r="D1" s="89"/>
      <c r="E1" s="89"/>
      <c r="F1" s="89"/>
    </row>
    <row r="2" spans="1:6" ht="15.7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 ht="15.7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33.75" customHeight="1">
      <c r="A7" s="94" t="s">
        <v>0</v>
      </c>
      <c r="B7" s="94" t="s">
        <v>1</v>
      </c>
      <c r="C7" s="92" t="s">
        <v>3</v>
      </c>
      <c r="D7" s="92" t="s">
        <v>17</v>
      </c>
      <c r="E7" s="92" t="s">
        <v>114</v>
      </c>
      <c r="F7" s="94" t="s">
        <v>113</v>
      </c>
    </row>
    <row r="8" spans="1:6" s="18" customFormat="1">
      <c r="A8" s="94"/>
      <c r="B8" s="94"/>
      <c r="C8" s="92"/>
      <c r="D8" s="92"/>
      <c r="E8" s="92"/>
      <c r="F8" s="94"/>
    </row>
    <row r="9" spans="1:6">
      <c r="A9" s="11"/>
      <c r="B9" s="1" t="s">
        <v>423</v>
      </c>
      <c r="C9" s="59"/>
      <c r="D9" s="48">
        <f>D10</f>
        <v>54670649000</v>
      </c>
      <c r="E9" s="48">
        <f t="shared" ref="E9:F9" si="0">E10</f>
        <v>49345596448</v>
      </c>
      <c r="F9" s="2">
        <f t="shared" si="0"/>
        <v>4154600052</v>
      </c>
    </row>
    <row r="10" spans="1:6">
      <c r="A10" s="9" t="s">
        <v>6</v>
      </c>
      <c r="B10" s="7" t="s">
        <v>116</v>
      </c>
      <c r="C10" s="60"/>
      <c r="D10" s="49">
        <f>D11+D12+D47</f>
        <v>54670649000</v>
      </c>
      <c r="E10" s="49">
        <f t="shared" ref="E10:F10" si="1">E11+E12+E47</f>
        <v>49345596448</v>
      </c>
      <c r="F10" s="8">
        <f t="shared" si="1"/>
        <v>4154600052</v>
      </c>
    </row>
    <row r="11" spans="1:6">
      <c r="A11" s="9" t="s">
        <v>117</v>
      </c>
      <c r="B11" s="12" t="s">
        <v>118</v>
      </c>
      <c r="C11" s="60"/>
      <c r="D11" s="49"/>
      <c r="E11" s="49"/>
      <c r="F11" s="8"/>
    </row>
    <row r="12" spans="1:6">
      <c r="A12" s="9" t="s">
        <v>122</v>
      </c>
      <c r="B12" s="12" t="s">
        <v>123</v>
      </c>
      <c r="C12" s="60"/>
      <c r="D12" s="49">
        <f>SUM(D13:D46)</f>
        <v>41810649000</v>
      </c>
      <c r="E12" s="49">
        <f>SUM(E13:E46)</f>
        <v>36745879448</v>
      </c>
      <c r="F12" s="8">
        <f>SUM(F13:F46)</f>
        <v>4049513052</v>
      </c>
    </row>
    <row r="13" spans="1:6">
      <c r="A13" s="27">
        <v>1</v>
      </c>
      <c r="B13" s="28" t="s">
        <v>424</v>
      </c>
      <c r="C13" s="24">
        <v>7914633</v>
      </c>
      <c r="D13" s="64">
        <f>'[1]2.Huyen'!F11*1000</f>
        <v>529521000</v>
      </c>
      <c r="E13" s="64">
        <f>'[1]2.Huyen'!G11*1000</f>
        <v>526624000</v>
      </c>
      <c r="F13" s="26">
        <v>2699000</v>
      </c>
    </row>
    <row r="14" spans="1:6" ht="31.5">
      <c r="A14" s="27">
        <v>2</v>
      </c>
      <c r="B14" s="28" t="s">
        <v>425</v>
      </c>
      <c r="C14" s="24">
        <v>7905677</v>
      </c>
      <c r="D14" s="64">
        <f>'[1]2.Huyen'!F12*1000</f>
        <v>120000000</v>
      </c>
      <c r="E14" s="64">
        <f>'[1]2.Huyen'!G12*1000</f>
        <v>112065000</v>
      </c>
      <c r="F14" s="26">
        <v>684000</v>
      </c>
    </row>
    <row r="15" spans="1:6" ht="31.5">
      <c r="A15" s="27">
        <v>3</v>
      </c>
      <c r="B15" s="28" t="s">
        <v>426</v>
      </c>
      <c r="C15" s="24">
        <v>7582116</v>
      </c>
      <c r="D15" s="64">
        <f>'[1]2.Huyen'!F13*1000</f>
        <v>690000000</v>
      </c>
      <c r="E15" s="64">
        <f>'[1]2.Huyen'!G13*1000</f>
        <v>681884000</v>
      </c>
      <c r="F15" s="26">
        <f t="shared" ref="F15:F48" si="2">D15-E15</f>
        <v>8116000</v>
      </c>
    </row>
    <row r="16" spans="1:6">
      <c r="A16" s="27">
        <v>4</v>
      </c>
      <c r="B16" s="28" t="s">
        <v>427</v>
      </c>
      <c r="C16" s="24">
        <v>7699460</v>
      </c>
      <c r="D16" s="64">
        <f>'[1]2.Huyen'!F14*1000</f>
        <v>8000000000</v>
      </c>
      <c r="E16" s="64">
        <f>'[1]2.Huyen'!G14*1000</f>
        <v>7349427000</v>
      </c>
      <c r="F16" s="26">
        <v>62779000</v>
      </c>
    </row>
    <row r="17" spans="1:6">
      <c r="A17" s="27">
        <v>5</v>
      </c>
      <c r="B17" s="28" t="s">
        <v>428</v>
      </c>
      <c r="C17" s="24">
        <v>7915493</v>
      </c>
      <c r="D17" s="64">
        <f>'[1]2.Huyen'!F15*1000</f>
        <v>1200000000</v>
      </c>
      <c r="E17" s="64">
        <f>'[1]2.Huyen'!G15*1000</f>
        <v>1116143000</v>
      </c>
      <c r="F17" s="26">
        <v>6685000</v>
      </c>
    </row>
    <row r="18" spans="1:6" ht="31.5">
      <c r="A18" s="27">
        <v>6</v>
      </c>
      <c r="B18" s="28" t="s">
        <v>429</v>
      </c>
      <c r="C18" s="24">
        <v>7934256</v>
      </c>
      <c r="D18" s="64">
        <f>'[1]2.Huyen'!F16*1000</f>
        <v>200000000</v>
      </c>
      <c r="E18" s="64">
        <f>'[1]2.Huyen'!G16*1000</f>
        <v>183767000</v>
      </c>
      <c r="F18" s="26">
        <v>839000</v>
      </c>
    </row>
    <row r="19" spans="1:6" ht="31.5">
      <c r="A19" s="27">
        <v>7</v>
      </c>
      <c r="B19" s="28" t="s">
        <v>430</v>
      </c>
      <c r="C19" s="24">
        <v>7911952</v>
      </c>
      <c r="D19" s="64">
        <f>'[1]2.Huyen'!F17*1000</f>
        <v>229668000</v>
      </c>
      <c r="E19" s="64">
        <f>'[1]2.Huyen'!G17*1000</f>
        <v>228315000</v>
      </c>
      <c r="F19" s="26">
        <v>1309000</v>
      </c>
    </row>
    <row r="20" spans="1:6">
      <c r="A20" s="27">
        <v>8</v>
      </c>
      <c r="B20" s="28" t="s">
        <v>431</v>
      </c>
      <c r="C20" s="24">
        <v>7839427</v>
      </c>
      <c r="D20" s="64">
        <f>'[1]2.Huyen'!F18*1000</f>
        <v>3600000000</v>
      </c>
      <c r="E20" s="64">
        <f>'[1]2.Huyen'!G18*1000</f>
        <v>3087886000</v>
      </c>
      <c r="F20" s="26">
        <f t="shared" si="2"/>
        <v>512114000</v>
      </c>
    </row>
    <row r="21" spans="1:6" ht="31.5">
      <c r="A21" s="27">
        <v>9</v>
      </c>
      <c r="B21" s="28" t="s">
        <v>432</v>
      </c>
      <c r="C21" s="24">
        <v>7911948</v>
      </c>
      <c r="D21" s="64">
        <f>'[1]2.Huyen'!F19*1000</f>
        <v>349851000</v>
      </c>
      <c r="E21" s="64">
        <f>'[1]2.Huyen'!G19*1000</f>
        <v>347791000</v>
      </c>
      <c r="F21" s="26">
        <v>1994000</v>
      </c>
    </row>
    <row r="22" spans="1:6">
      <c r="A22" s="27">
        <v>10</v>
      </c>
      <c r="B22" s="28" t="s">
        <v>433</v>
      </c>
      <c r="C22" s="24">
        <v>7915495</v>
      </c>
      <c r="D22" s="64">
        <f>'[1]2.Huyen'!F20*1000</f>
        <v>598552000</v>
      </c>
      <c r="E22" s="64">
        <f>'[1]2.Huyen'!G20*1000</f>
        <v>595026000</v>
      </c>
      <c r="F22" s="26">
        <v>3412000</v>
      </c>
    </row>
    <row r="23" spans="1:6" ht="31.5">
      <c r="A23" s="27">
        <v>11</v>
      </c>
      <c r="B23" s="28" t="s">
        <v>434</v>
      </c>
      <c r="C23" s="24">
        <v>7710285</v>
      </c>
      <c r="D23" s="64">
        <f>'[1]2.Huyen'!F21*1000</f>
        <v>9496757000</v>
      </c>
      <c r="E23" s="64">
        <f>'[1]2.Huyen'!G21*1000</f>
        <v>9060401500</v>
      </c>
      <c r="F23" s="26">
        <v>110953000</v>
      </c>
    </row>
    <row r="24" spans="1:6">
      <c r="A24" s="27">
        <v>12</v>
      </c>
      <c r="B24" s="28" t="s">
        <v>435</v>
      </c>
      <c r="C24" s="24">
        <v>7911949</v>
      </c>
      <c r="D24" s="64">
        <f>'[1]2.Huyen'!F22*1000</f>
        <v>99401000</v>
      </c>
      <c r="E24" s="64">
        <f>'[1]2.Huyen'!G22*1000</f>
        <v>98815000</v>
      </c>
      <c r="F24" s="26">
        <v>567000</v>
      </c>
    </row>
    <row r="25" spans="1:6">
      <c r="A25" s="27">
        <v>13</v>
      </c>
      <c r="B25" s="28" t="s">
        <v>436</v>
      </c>
      <c r="C25" s="24">
        <v>7915490</v>
      </c>
      <c r="D25" s="64">
        <f>'[1]2.Huyen'!F23*1000</f>
        <v>646000000</v>
      </c>
      <c r="E25" s="64">
        <f>'[1]2.Huyen'!G23*1000</f>
        <v>642300000</v>
      </c>
      <c r="F25" s="26">
        <v>3682000</v>
      </c>
    </row>
    <row r="26" spans="1:6" ht="31.5">
      <c r="A26" s="27">
        <v>14</v>
      </c>
      <c r="B26" s="28" t="s">
        <v>437</v>
      </c>
      <c r="C26" s="24">
        <v>7922853</v>
      </c>
      <c r="D26" s="64">
        <f>'[1]2.Huyen'!F24*1000</f>
        <v>1036395000</v>
      </c>
      <c r="E26" s="64">
        <f>'[1]2.Huyen'!G24*1000</f>
        <v>625495000</v>
      </c>
      <c r="F26" s="26">
        <f t="shared" si="2"/>
        <v>410900000</v>
      </c>
    </row>
    <row r="27" spans="1:6" ht="31.5">
      <c r="A27" s="27">
        <v>15</v>
      </c>
      <c r="B27" s="28" t="s">
        <v>438</v>
      </c>
      <c r="C27" s="24">
        <v>7930904</v>
      </c>
      <c r="D27" s="64">
        <f>'[1]2.Huyen'!F25*1000</f>
        <v>200000000</v>
      </c>
      <c r="E27" s="64">
        <f>'[1]2.Huyen'!G25*1000</f>
        <v>187109000</v>
      </c>
      <c r="F27" s="26">
        <v>11154000</v>
      </c>
    </row>
    <row r="28" spans="1:6">
      <c r="A28" s="27">
        <v>16</v>
      </c>
      <c r="B28" s="28" t="s">
        <v>439</v>
      </c>
      <c r="C28" s="24">
        <v>7911947</v>
      </c>
      <c r="D28" s="64">
        <f>'[1]2.Huyen'!F26*1000</f>
        <v>247596000</v>
      </c>
      <c r="E28" s="64">
        <f>'[1]2.Huyen'!G26*1000</f>
        <v>245197000</v>
      </c>
      <c r="F28" s="26">
        <v>2352000</v>
      </c>
    </row>
    <row r="29" spans="1:6">
      <c r="A29" s="27">
        <v>17</v>
      </c>
      <c r="B29" s="28" t="s">
        <v>440</v>
      </c>
      <c r="C29" s="24" t="s">
        <v>441</v>
      </c>
      <c r="D29" s="64">
        <f>'[1]2.Huyen'!F27*1000</f>
        <v>725000000</v>
      </c>
      <c r="E29" s="64">
        <f>'[1]2.Huyen'!G27*1000</f>
        <v>529968000</v>
      </c>
      <c r="F29" s="26">
        <f t="shared" si="2"/>
        <v>195032000</v>
      </c>
    </row>
    <row r="30" spans="1:6" ht="31.5">
      <c r="A30" s="27">
        <v>18</v>
      </c>
      <c r="B30" s="28" t="s">
        <v>442</v>
      </c>
      <c r="C30" s="24" t="s">
        <v>443</v>
      </c>
      <c r="D30" s="64">
        <f>'[1]2.Huyen'!F28*1000</f>
        <v>5000000000</v>
      </c>
      <c r="E30" s="64">
        <f>'[1]2.Huyen'!G28*1000</f>
        <v>2829314948</v>
      </c>
      <c r="F30" s="26">
        <f t="shared" si="2"/>
        <v>2170685052</v>
      </c>
    </row>
    <row r="31" spans="1:6">
      <c r="A31" s="27">
        <v>19</v>
      </c>
      <c r="B31" s="28" t="s">
        <v>444</v>
      </c>
      <c r="C31" s="24" t="s">
        <v>445</v>
      </c>
      <c r="D31" s="64">
        <f>'[1]2.Huyen'!F29*1000</f>
        <v>2900000000</v>
      </c>
      <c r="E31" s="64">
        <f>'[1]2.Huyen'!G29*1000</f>
        <v>2885052000</v>
      </c>
      <c r="F31" s="26">
        <f t="shared" si="2"/>
        <v>14948000</v>
      </c>
    </row>
    <row r="32" spans="1:6">
      <c r="A32" s="27">
        <v>20</v>
      </c>
      <c r="B32" s="28" t="s">
        <v>446</v>
      </c>
      <c r="C32" s="24" t="s">
        <v>447</v>
      </c>
      <c r="D32" s="64">
        <f>'[1]2.Huyen'!F30*1000</f>
        <v>748211000</v>
      </c>
      <c r="E32" s="64">
        <f>'[1]2.Huyen'!G30*1000</f>
        <v>738804000</v>
      </c>
      <c r="F32" s="26">
        <f t="shared" si="2"/>
        <v>9407000</v>
      </c>
    </row>
    <row r="33" spans="1:6">
      <c r="A33" s="27">
        <v>21</v>
      </c>
      <c r="B33" s="28" t="s">
        <v>448</v>
      </c>
      <c r="C33" s="24" t="s">
        <v>449</v>
      </c>
      <c r="D33" s="64">
        <f>'[1]2.Huyen'!F31*1000</f>
        <v>298281000</v>
      </c>
      <c r="E33" s="64">
        <f>'[1]2.Huyen'!G31*1000</f>
        <v>296553000</v>
      </c>
      <c r="F33" s="26">
        <f t="shared" si="2"/>
        <v>1728000</v>
      </c>
    </row>
    <row r="34" spans="1:6">
      <c r="A34" s="27">
        <v>22</v>
      </c>
      <c r="B34" s="28" t="s">
        <v>450</v>
      </c>
      <c r="C34" s="24" t="s">
        <v>451</v>
      </c>
      <c r="D34" s="64">
        <f>'[1]2.Huyen'!F32*1000</f>
        <v>405835000</v>
      </c>
      <c r="E34" s="64">
        <f>'[1]2.Huyen'!G32*1000</f>
        <v>67435000</v>
      </c>
      <c r="F34" s="26">
        <f t="shared" si="2"/>
        <v>338400000</v>
      </c>
    </row>
    <row r="35" spans="1:6">
      <c r="A35" s="27">
        <v>23</v>
      </c>
      <c r="B35" s="28" t="s">
        <v>452</v>
      </c>
      <c r="C35" s="24" t="s">
        <v>453</v>
      </c>
      <c r="D35" s="64">
        <f>'[1]2.Huyen'!F33*1000</f>
        <v>246986000</v>
      </c>
      <c r="E35" s="64">
        <f>'[1]2.Huyen'!G33*1000</f>
        <v>245424000</v>
      </c>
      <c r="F35" s="26">
        <f t="shared" si="2"/>
        <v>1562000</v>
      </c>
    </row>
    <row r="36" spans="1:6">
      <c r="A36" s="27">
        <v>24</v>
      </c>
      <c r="B36" s="28" t="s">
        <v>454</v>
      </c>
      <c r="C36" s="24" t="s">
        <v>455</v>
      </c>
      <c r="D36" s="64">
        <f>'[1]2.Huyen'!F34*1000</f>
        <v>581392000</v>
      </c>
      <c r="E36" s="64">
        <f>'[1]2.Huyen'!G34*1000</f>
        <v>573421000</v>
      </c>
      <c r="F36" s="26">
        <f t="shared" si="2"/>
        <v>7971000</v>
      </c>
    </row>
    <row r="37" spans="1:6">
      <c r="A37" s="27">
        <v>25</v>
      </c>
      <c r="B37" s="28" t="s">
        <v>456</v>
      </c>
      <c r="C37" s="24" t="s">
        <v>457</v>
      </c>
      <c r="D37" s="64">
        <f>'[1]2.Huyen'!F35*1000</f>
        <v>942790000</v>
      </c>
      <c r="E37" s="64">
        <f>'[1]2.Huyen'!G35*1000</f>
        <v>933931000</v>
      </c>
      <c r="F37" s="26">
        <f t="shared" si="2"/>
        <v>8859000</v>
      </c>
    </row>
    <row r="38" spans="1:6" s="88" customFormat="1">
      <c r="A38" s="86">
        <v>26</v>
      </c>
      <c r="B38" s="87" t="s">
        <v>456</v>
      </c>
      <c r="C38" s="24">
        <v>7922861</v>
      </c>
      <c r="D38" s="64">
        <f>'[1]2.Huyen'!F36*1000</f>
        <v>640000000</v>
      </c>
      <c r="E38" s="64">
        <f>'[1]2.Huyen'!G36*1000</f>
        <v>621153000</v>
      </c>
      <c r="F38" s="64">
        <f t="shared" si="2"/>
        <v>18847000</v>
      </c>
    </row>
    <row r="39" spans="1:6">
      <c r="A39" s="27">
        <v>27</v>
      </c>
      <c r="B39" s="28" t="s">
        <v>458</v>
      </c>
      <c r="C39" s="24">
        <v>7922860</v>
      </c>
      <c r="D39" s="64">
        <f>'[1]2.Huyen'!F37*1000</f>
        <v>400000000</v>
      </c>
      <c r="E39" s="64">
        <f>'[1]2.Huyen'!G37*1000</f>
        <v>379137000</v>
      </c>
      <c r="F39" s="26">
        <f t="shared" si="2"/>
        <v>20863000</v>
      </c>
    </row>
    <row r="40" spans="1:6">
      <c r="A40" s="27">
        <v>28</v>
      </c>
      <c r="B40" s="28" t="s">
        <v>459</v>
      </c>
      <c r="C40" s="24">
        <v>7922858</v>
      </c>
      <c r="D40" s="64">
        <f>'[1]2.Huyen'!F38*1000</f>
        <v>200000000</v>
      </c>
      <c r="E40" s="64">
        <f>'[1]2.Huyen'!G38*1000</f>
        <v>187981000</v>
      </c>
      <c r="F40" s="26">
        <f t="shared" si="2"/>
        <v>12019000</v>
      </c>
    </row>
    <row r="41" spans="1:6" ht="31.5">
      <c r="A41" s="27">
        <v>29</v>
      </c>
      <c r="B41" s="28" t="s">
        <v>460</v>
      </c>
      <c r="C41" s="24">
        <v>7922037</v>
      </c>
      <c r="D41" s="64">
        <f>'[1]2.Huyen'!F39*1000</f>
        <v>180852000</v>
      </c>
      <c r="E41" s="64">
        <f>'[1]2.Huyen'!G39*1000</f>
        <v>165815000</v>
      </c>
      <c r="F41" s="26">
        <f t="shared" si="2"/>
        <v>15037000</v>
      </c>
    </row>
    <row r="42" spans="1:6" ht="31.5">
      <c r="A42" s="27">
        <v>30</v>
      </c>
      <c r="B42" s="28" t="s">
        <v>461</v>
      </c>
      <c r="C42" s="24">
        <v>7923045</v>
      </c>
      <c r="D42" s="64">
        <f>'[1]2.Huyen'!F40*1000</f>
        <v>144868000</v>
      </c>
      <c r="E42" s="64">
        <f>'[1]2.Huyen'!G40*1000</f>
        <v>126982000</v>
      </c>
      <c r="F42" s="26">
        <f t="shared" si="2"/>
        <v>17886000</v>
      </c>
    </row>
    <row r="43" spans="1:6" ht="31.5">
      <c r="A43" s="27">
        <v>31</v>
      </c>
      <c r="B43" s="28" t="s">
        <v>462</v>
      </c>
      <c r="C43" s="24">
        <v>7928942</v>
      </c>
      <c r="D43" s="64">
        <f>'[1]2.Huyen'!F41*1000</f>
        <v>300000000</v>
      </c>
      <c r="E43" s="64">
        <f>'[1]2.Huyen'!G41*1000</f>
        <v>287821000</v>
      </c>
      <c r="F43" s="26">
        <f t="shared" si="2"/>
        <v>12179000</v>
      </c>
    </row>
    <row r="44" spans="1:6" ht="31.5">
      <c r="A44" s="27">
        <v>32</v>
      </c>
      <c r="B44" s="28" t="s">
        <v>463</v>
      </c>
      <c r="C44" s="24">
        <v>7803255</v>
      </c>
      <c r="D44" s="64">
        <f>'[1]2.Huyen'!F42*1000</f>
        <v>650000000</v>
      </c>
      <c r="E44" s="64">
        <f>'[1]2.Huyen'!G42*1000</f>
        <v>641688000</v>
      </c>
      <c r="F44" s="26">
        <f t="shared" si="2"/>
        <v>8312000</v>
      </c>
    </row>
    <row r="45" spans="1:6" ht="31.5">
      <c r="A45" s="27">
        <v>33</v>
      </c>
      <c r="B45" s="28" t="s">
        <v>464</v>
      </c>
      <c r="C45" s="24">
        <v>7904369</v>
      </c>
      <c r="D45" s="64">
        <f>'[1]2.Huyen'!F43*1000</f>
        <v>54667000</v>
      </c>
      <c r="E45" s="64">
        <f>'[1]2.Huyen'!G43*1000</f>
        <v>0</v>
      </c>
      <c r="F45" s="26">
        <f t="shared" si="2"/>
        <v>54667000</v>
      </c>
    </row>
    <row r="46" spans="1:6">
      <c r="A46" s="27">
        <v>34</v>
      </c>
      <c r="B46" s="28" t="s">
        <v>465</v>
      </c>
      <c r="C46" s="24">
        <v>7910359</v>
      </c>
      <c r="D46" s="64">
        <f>'[1]2.Huyen'!F44*1000</f>
        <v>148026000</v>
      </c>
      <c r="E46" s="64">
        <f>'[1]2.Huyen'!G44*1000</f>
        <v>147154000</v>
      </c>
      <c r="F46" s="26">
        <f t="shared" si="2"/>
        <v>872000</v>
      </c>
    </row>
    <row r="47" spans="1:6">
      <c r="A47" s="9" t="s">
        <v>236</v>
      </c>
      <c r="B47" s="12" t="s">
        <v>476</v>
      </c>
      <c r="C47" s="77"/>
      <c r="D47" s="81">
        <f>SUM(D48:D57)</f>
        <v>12860000000</v>
      </c>
      <c r="E47" s="81">
        <f>SUM(E48:E57)</f>
        <v>12599717000</v>
      </c>
      <c r="F47" s="38">
        <f>SUM(F48:F57)</f>
        <v>105087000</v>
      </c>
    </row>
    <row r="48" spans="1:6">
      <c r="A48" s="27">
        <v>1</v>
      </c>
      <c r="B48" s="28" t="s">
        <v>466</v>
      </c>
      <c r="C48" s="24">
        <v>7796049</v>
      </c>
      <c r="D48" s="64">
        <f>'[1]2.Huyen'!F47*1000</f>
        <v>500000000</v>
      </c>
      <c r="E48" s="64">
        <f>'[1]2.Huyen'!G47*1000</f>
        <v>464567000</v>
      </c>
      <c r="F48" s="26">
        <f t="shared" si="2"/>
        <v>35433000</v>
      </c>
    </row>
    <row r="49" spans="1:6" ht="31.5">
      <c r="A49" s="27">
        <v>2</v>
      </c>
      <c r="B49" s="28" t="s">
        <v>467</v>
      </c>
      <c r="C49" s="24">
        <v>7905675</v>
      </c>
      <c r="D49" s="64">
        <f>'[1]2.Huyen'!F48*1000</f>
        <v>1000000000</v>
      </c>
      <c r="E49" s="64">
        <f>'[1]2.Huyen'!G48*1000</f>
        <v>991286000</v>
      </c>
      <c r="F49" s="26">
        <v>5194000</v>
      </c>
    </row>
    <row r="50" spans="1:6" ht="31.5">
      <c r="A50" s="27">
        <v>3</v>
      </c>
      <c r="B50" s="28" t="s">
        <v>468</v>
      </c>
      <c r="C50" s="24">
        <v>7905676</v>
      </c>
      <c r="D50" s="64">
        <f>'[1]2.Huyen'!F49*1000</f>
        <v>1000000000</v>
      </c>
      <c r="E50" s="64">
        <f>'[1]2.Huyen'!G49*1000</f>
        <v>952671000</v>
      </c>
      <c r="F50" s="26">
        <v>5475000</v>
      </c>
    </row>
    <row r="51" spans="1:6" ht="31.5">
      <c r="A51" s="27">
        <v>4</v>
      </c>
      <c r="B51" s="28" t="s">
        <v>469</v>
      </c>
      <c r="C51" s="24">
        <v>7905243</v>
      </c>
      <c r="D51" s="64">
        <f>'[1]2.Huyen'!F50*1000</f>
        <v>1000000000</v>
      </c>
      <c r="E51" s="64">
        <f>'[1]2.Huyen'!G50*1000</f>
        <v>993877000</v>
      </c>
      <c r="F51" s="26">
        <v>5699000</v>
      </c>
    </row>
    <row r="52" spans="1:6" ht="31.5">
      <c r="A52" s="27">
        <v>5</v>
      </c>
      <c r="B52" s="28" t="s">
        <v>470</v>
      </c>
      <c r="C52" s="24">
        <v>7902645</v>
      </c>
      <c r="D52" s="64">
        <f>'[1]2.Huyen'!F51*1000</f>
        <v>4000000000</v>
      </c>
      <c r="E52" s="64">
        <f>'[1]2.Huyen'!G51*1000</f>
        <v>3955281000</v>
      </c>
      <c r="F52" s="26">
        <v>22651000</v>
      </c>
    </row>
    <row r="53" spans="1:6" ht="31.5">
      <c r="A53" s="27">
        <v>6</v>
      </c>
      <c r="B53" s="28" t="s">
        <v>471</v>
      </c>
      <c r="C53" s="24">
        <v>7905556</v>
      </c>
      <c r="D53" s="64">
        <f>'[1]2.Huyen'!F52*1000</f>
        <v>1150000000</v>
      </c>
      <c r="E53" s="64">
        <f>'[1]2.Huyen'!G52*1000</f>
        <v>1101924000</v>
      </c>
      <c r="F53" s="26">
        <v>6314000</v>
      </c>
    </row>
    <row r="54" spans="1:6" ht="31.5">
      <c r="A54" s="27">
        <v>7</v>
      </c>
      <c r="B54" s="28" t="s">
        <v>472</v>
      </c>
      <c r="C54" s="24">
        <v>7897194</v>
      </c>
      <c r="D54" s="64">
        <f>'[1]2.Huyen'!F53*1000</f>
        <v>1200000000</v>
      </c>
      <c r="E54" s="64">
        <f>'[1]2.Huyen'!G53*1000</f>
        <v>1187579000</v>
      </c>
      <c r="F54" s="26">
        <v>6840000</v>
      </c>
    </row>
    <row r="55" spans="1:6">
      <c r="A55" s="27">
        <v>8</v>
      </c>
      <c r="B55" s="28" t="s">
        <v>473</v>
      </c>
      <c r="C55" s="24">
        <v>7896165</v>
      </c>
      <c r="D55" s="64">
        <f>'[1]2.Huyen'!F54*1000</f>
        <v>1150000000</v>
      </c>
      <c r="E55" s="64">
        <f>'[1]2.Huyen'!G54*1000</f>
        <v>1108522000</v>
      </c>
      <c r="F55" s="26">
        <v>6883000</v>
      </c>
    </row>
    <row r="56" spans="1:6" ht="31.5">
      <c r="A56" s="27">
        <v>9</v>
      </c>
      <c r="B56" s="28" t="s">
        <v>474</v>
      </c>
      <c r="C56" s="24">
        <v>7916742</v>
      </c>
      <c r="D56" s="64">
        <f>'[1]2.Huyen'!F55*1000</f>
        <v>1000000000</v>
      </c>
      <c r="E56" s="64">
        <f>'[1]2.Huyen'!G55*1000</f>
        <v>989773000</v>
      </c>
      <c r="F56" s="26">
        <v>5700000</v>
      </c>
    </row>
    <row r="57" spans="1:6">
      <c r="A57" s="27">
        <v>10</v>
      </c>
      <c r="B57" s="28" t="s">
        <v>475</v>
      </c>
      <c r="C57" s="24">
        <v>7914313</v>
      </c>
      <c r="D57" s="64">
        <f>'[1]2.Huyen'!F56*1000</f>
        <v>860000000</v>
      </c>
      <c r="E57" s="64">
        <f>'[1]2.Huyen'!G56*1000</f>
        <v>854237000</v>
      </c>
      <c r="F57" s="26">
        <v>4898000</v>
      </c>
    </row>
    <row r="58" spans="1:6">
      <c r="A58" s="4"/>
      <c r="B58" s="3"/>
      <c r="C58" s="62"/>
      <c r="D58" s="65"/>
      <c r="E58" s="65"/>
      <c r="F58" s="21"/>
    </row>
  </sheetData>
  <mergeCells count="12">
    <mergeCell ref="E7:E8"/>
    <mergeCell ref="F7:F8"/>
    <mergeCell ref="A1:F1"/>
    <mergeCell ref="A2:F2"/>
    <mergeCell ref="A4:F4"/>
    <mergeCell ref="A5:F5"/>
    <mergeCell ref="A6:F6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="85" zoomScaleNormal="85" workbookViewId="0">
      <pane xSplit="2" ySplit="8" topLeftCell="C57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3.62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4.5" style="66" hidden="1" customWidth="1"/>
    <col min="6" max="6" width="15.625" style="19" customWidth="1"/>
    <col min="7" max="16384" width="9" style="16"/>
  </cols>
  <sheetData>
    <row r="1" spans="1:6" ht="15.75" customHeight="1">
      <c r="A1" s="89" t="s">
        <v>549</v>
      </c>
      <c r="B1" s="89"/>
      <c r="C1" s="89"/>
      <c r="D1" s="89"/>
      <c r="E1" s="89"/>
      <c r="F1" s="89"/>
    </row>
    <row r="2" spans="1:6" ht="15.7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 ht="15.7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32.25" customHeight="1">
      <c r="A7" s="94" t="s">
        <v>0</v>
      </c>
      <c r="B7" s="94" t="s">
        <v>1</v>
      </c>
      <c r="C7" s="92" t="s">
        <v>3</v>
      </c>
      <c r="D7" s="92" t="s">
        <v>17</v>
      </c>
      <c r="E7" s="92" t="s">
        <v>114</v>
      </c>
      <c r="F7" s="94" t="s">
        <v>113</v>
      </c>
    </row>
    <row r="8" spans="1:6" s="18" customFormat="1" ht="26.25" customHeight="1">
      <c r="A8" s="94"/>
      <c r="B8" s="94"/>
      <c r="C8" s="92"/>
      <c r="D8" s="92"/>
      <c r="E8" s="92"/>
      <c r="F8" s="94"/>
    </row>
    <row r="9" spans="1:6">
      <c r="A9" s="11"/>
      <c r="B9" s="1" t="s">
        <v>115</v>
      </c>
      <c r="C9" s="59"/>
      <c r="D9" s="48">
        <f>D10+D55</f>
        <v>42189064000</v>
      </c>
      <c r="E9" s="48">
        <f>E10+E55</f>
        <v>36162739000</v>
      </c>
      <c r="F9" s="2">
        <f>F10+F55</f>
        <v>3206939000</v>
      </c>
    </row>
    <row r="10" spans="1:6">
      <c r="A10" s="9" t="s">
        <v>6</v>
      </c>
      <c r="B10" s="7" t="s">
        <v>116</v>
      </c>
      <c r="C10" s="60"/>
      <c r="D10" s="49">
        <f>D11+D14+D50</f>
        <v>40180286000</v>
      </c>
      <c r="E10" s="49">
        <f t="shared" ref="E10:F10" si="0">E11+E14+E50</f>
        <v>34198883000</v>
      </c>
      <c r="F10" s="8">
        <f t="shared" si="0"/>
        <v>3162056000</v>
      </c>
    </row>
    <row r="11" spans="1:6">
      <c r="A11" s="9" t="s">
        <v>117</v>
      </c>
      <c r="B11" s="12" t="s">
        <v>118</v>
      </c>
      <c r="C11" s="60"/>
      <c r="D11" s="49">
        <f>SUM(D12:D13)</f>
        <v>500000000</v>
      </c>
      <c r="E11" s="49">
        <f>SUM(E12:E13)</f>
        <v>235211000</v>
      </c>
      <c r="F11" s="8">
        <f>SUM(F12:F13)</f>
        <v>242065000</v>
      </c>
    </row>
    <row r="12" spans="1:6" ht="31.5">
      <c r="A12" s="27">
        <v>1</v>
      </c>
      <c r="B12" s="28" t="s">
        <v>119</v>
      </c>
      <c r="C12" s="24" t="s">
        <v>120</v>
      </c>
      <c r="D12" s="64">
        <v>300000000</v>
      </c>
      <c r="E12" s="64">
        <v>67923000</v>
      </c>
      <c r="F12" s="26">
        <f t="shared" ref="F12:F21" si="1">D12-E12</f>
        <v>232077000</v>
      </c>
    </row>
    <row r="13" spans="1:6">
      <c r="A13" s="27">
        <v>2</v>
      </c>
      <c r="B13" s="28" t="s">
        <v>121</v>
      </c>
      <c r="C13" s="24">
        <v>7896101</v>
      </c>
      <c r="D13" s="64">
        <v>200000000</v>
      </c>
      <c r="E13" s="64">
        <v>167288000</v>
      </c>
      <c r="F13" s="26">
        <v>9988000</v>
      </c>
    </row>
    <row r="14" spans="1:6">
      <c r="A14" s="9" t="s">
        <v>122</v>
      </c>
      <c r="B14" s="12" t="s">
        <v>123</v>
      </c>
      <c r="C14" s="60"/>
      <c r="D14" s="49">
        <f>SUM(D15:D49)</f>
        <v>32681043000</v>
      </c>
      <c r="E14" s="49">
        <f t="shared" ref="E14:F14" si="2">SUM(E15:E49)</f>
        <v>27394346000</v>
      </c>
      <c r="F14" s="8">
        <f t="shared" si="2"/>
        <v>2490074000</v>
      </c>
    </row>
    <row r="15" spans="1:6">
      <c r="A15" s="27">
        <v>1</v>
      </c>
      <c r="B15" s="28" t="s">
        <v>124</v>
      </c>
      <c r="C15" s="24">
        <v>7882228</v>
      </c>
      <c r="D15" s="64">
        <v>135000000</v>
      </c>
      <c r="E15" s="64">
        <v>131905000</v>
      </c>
      <c r="F15" s="26">
        <f t="shared" si="1"/>
        <v>3095000</v>
      </c>
    </row>
    <row r="16" spans="1:6">
      <c r="A16" s="27">
        <v>2</v>
      </c>
      <c r="B16" s="28" t="s">
        <v>125</v>
      </c>
      <c r="C16" s="24" t="s">
        <v>126</v>
      </c>
      <c r="D16" s="64">
        <v>800000000</v>
      </c>
      <c r="E16" s="64">
        <v>616146000</v>
      </c>
      <c r="F16" s="26">
        <f t="shared" si="1"/>
        <v>183854000</v>
      </c>
    </row>
    <row r="17" spans="1:6" ht="31.5">
      <c r="A17" s="27">
        <v>3</v>
      </c>
      <c r="B17" s="28" t="s">
        <v>119</v>
      </c>
      <c r="C17" s="24" t="s">
        <v>120</v>
      </c>
      <c r="D17" s="64">
        <v>800000000</v>
      </c>
      <c r="E17" s="64">
        <v>497000000</v>
      </c>
      <c r="F17" s="26">
        <f t="shared" si="1"/>
        <v>303000000</v>
      </c>
    </row>
    <row r="18" spans="1:6" ht="31.5">
      <c r="A18" s="27">
        <v>4</v>
      </c>
      <c r="B18" s="28" t="s">
        <v>127</v>
      </c>
      <c r="C18" s="24">
        <v>7893536</v>
      </c>
      <c r="D18" s="64">
        <v>640000000</v>
      </c>
      <c r="E18" s="64">
        <v>635379000</v>
      </c>
      <c r="F18" s="26">
        <f t="shared" si="1"/>
        <v>4621000</v>
      </c>
    </row>
    <row r="19" spans="1:6">
      <c r="A19" s="27">
        <v>5</v>
      </c>
      <c r="B19" s="28" t="s">
        <v>128</v>
      </c>
      <c r="C19" s="24" t="s">
        <v>129</v>
      </c>
      <c r="D19" s="64">
        <v>1000000000</v>
      </c>
      <c r="E19" s="64">
        <v>0</v>
      </c>
      <c r="F19" s="26">
        <f t="shared" si="1"/>
        <v>1000000000</v>
      </c>
    </row>
    <row r="20" spans="1:6">
      <c r="A20" s="27">
        <v>6</v>
      </c>
      <c r="B20" s="28" t="s">
        <v>130</v>
      </c>
      <c r="C20" s="24">
        <v>7896837</v>
      </c>
      <c r="D20" s="64">
        <v>200000000</v>
      </c>
      <c r="E20" s="64">
        <v>198152000</v>
      </c>
      <c r="F20" s="26">
        <f t="shared" si="1"/>
        <v>1848000</v>
      </c>
    </row>
    <row r="21" spans="1:6">
      <c r="A21" s="27">
        <v>7</v>
      </c>
      <c r="B21" s="28" t="s">
        <v>131</v>
      </c>
      <c r="C21" s="24">
        <v>7893933</v>
      </c>
      <c r="D21" s="64">
        <v>500000000</v>
      </c>
      <c r="E21" s="64">
        <v>495596000</v>
      </c>
      <c r="F21" s="26">
        <f t="shared" si="1"/>
        <v>4404000</v>
      </c>
    </row>
    <row r="22" spans="1:6">
      <c r="A22" s="27">
        <v>8</v>
      </c>
      <c r="B22" s="28" t="s">
        <v>132</v>
      </c>
      <c r="C22" s="24">
        <v>7816549</v>
      </c>
      <c r="D22" s="64">
        <v>3551800000</v>
      </c>
      <c r="E22" s="64">
        <v>2620103000</v>
      </c>
      <c r="F22" s="26">
        <v>46370000</v>
      </c>
    </row>
    <row r="23" spans="1:6">
      <c r="A23" s="27">
        <v>9</v>
      </c>
      <c r="B23" s="28" t="s">
        <v>133</v>
      </c>
      <c r="C23" s="24">
        <v>7816548</v>
      </c>
      <c r="D23" s="64">
        <v>5142100000</v>
      </c>
      <c r="E23" s="64">
        <v>3516137000</v>
      </c>
      <c r="F23" s="26">
        <v>57452000</v>
      </c>
    </row>
    <row r="24" spans="1:6">
      <c r="A24" s="27">
        <v>10</v>
      </c>
      <c r="B24" s="28" t="s">
        <v>134</v>
      </c>
      <c r="C24" s="24">
        <v>7816550</v>
      </c>
      <c r="D24" s="64">
        <v>4886100000</v>
      </c>
      <c r="E24" s="64">
        <v>4590114000</v>
      </c>
      <c r="F24" s="26">
        <v>60554000</v>
      </c>
    </row>
    <row r="25" spans="1:6">
      <c r="A25" s="27">
        <v>11</v>
      </c>
      <c r="B25" s="28" t="s">
        <v>135</v>
      </c>
      <c r="C25" s="24">
        <v>7832942</v>
      </c>
      <c r="D25" s="64">
        <v>758900000</v>
      </c>
      <c r="E25" s="64">
        <v>590378000</v>
      </c>
      <c r="F25" s="26">
        <f t="shared" ref="F25" si="3">D25-E25</f>
        <v>168522000</v>
      </c>
    </row>
    <row r="26" spans="1:6" ht="31.5">
      <c r="A26" s="27">
        <v>12</v>
      </c>
      <c r="B26" s="28" t="s">
        <v>136</v>
      </c>
      <c r="C26" s="24" t="s">
        <v>137</v>
      </c>
      <c r="D26" s="64">
        <v>200000000</v>
      </c>
      <c r="E26" s="64">
        <v>172160000</v>
      </c>
      <c r="F26" s="26">
        <v>3793000</v>
      </c>
    </row>
    <row r="27" spans="1:6">
      <c r="A27" s="27">
        <v>13</v>
      </c>
      <c r="B27" s="28" t="s">
        <v>138</v>
      </c>
      <c r="C27" s="24" t="s">
        <v>139</v>
      </c>
      <c r="D27" s="64">
        <v>800000000</v>
      </c>
      <c r="E27" s="64">
        <v>754979000</v>
      </c>
      <c r="F27" s="26">
        <v>6840000</v>
      </c>
    </row>
    <row r="28" spans="1:6">
      <c r="A28" s="27">
        <v>14</v>
      </c>
      <c r="B28" s="28" t="s">
        <v>140</v>
      </c>
      <c r="C28" s="24">
        <v>7894941</v>
      </c>
      <c r="D28" s="64">
        <v>900000000</v>
      </c>
      <c r="E28" s="64">
        <v>868281000</v>
      </c>
      <c r="F28" s="26">
        <v>24345000</v>
      </c>
    </row>
    <row r="29" spans="1:6">
      <c r="A29" s="27">
        <v>15</v>
      </c>
      <c r="B29" s="28" t="s">
        <v>141</v>
      </c>
      <c r="C29" s="24" t="s">
        <v>142</v>
      </c>
      <c r="D29" s="64">
        <v>1000000000</v>
      </c>
      <c r="E29" s="64">
        <v>989430000.00000012</v>
      </c>
      <c r="F29" s="26">
        <v>5700000</v>
      </c>
    </row>
    <row r="30" spans="1:6">
      <c r="A30" s="27">
        <v>16</v>
      </c>
      <c r="B30" s="28" t="s">
        <v>143</v>
      </c>
      <c r="C30" s="24" t="s">
        <v>144</v>
      </c>
      <c r="D30" s="64">
        <v>300000000</v>
      </c>
      <c r="E30" s="64">
        <v>0</v>
      </c>
      <c r="F30" s="26">
        <f t="shared" ref="F30" si="4">D30-E30</f>
        <v>300000000</v>
      </c>
    </row>
    <row r="31" spans="1:6" ht="31.5">
      <c r="A31" s="27">
        <v>17</v>
      </c>
      <c r="B31" s="28" t="s">
        <v>145</v>
      </c>
      <c r="C31" s="24">
        <v>7887553</v>
      </c>
      <c r="D31" s="64">
        <v>200000000</v>
      </c>
      <c r="E31" s="64">
        <v>179048000</v>
      </c>
      <c r="F31" s="26">
        <v>12563000</v>
      </c>
    </row>
    <row r="32" spans="1:6">
      <c r="A32" s="27">
        <v>18</v>
      </c>
      <c r="B32" s="28" t="s">
        <v>146</v>
      </c>
      <c r="C32" s="24">
        <v>7899907</v>
      </c>
      <c r="D32" s="64">
        <v>800000000</v>
      </c>
      <c r="E32" s="64">
        <v>789520000</v>
      </c>
      <c r="F32" s="26">
        <v>5700000</v>
      </c>
    </row>
    <row r="33" spans="1:6">
      <c r="A33" s="27">
        <v>19</v>
      </c>
      <c r="B33" s="28" t="s">
        <v>147</v>
      </c>
      <c r="C33" s="24">
        <v>7903002</v>
      </c>
      <c r="D33" s="64">
        <v>1000000000</v>
      </c>
      <c r="E33" s="64">
        <v>974052000</v>
      </c>
      <c r="F33" s="26">
        <f t="shared" ref="F33:F37" si="5">D33-E33</f>
        <v>25948000</v>
      </c>
    </row>
    <row r="34" spans="1:6">
      <c r="A34" s="27">
        <v>20</v>
      </c>
      <c r="B34" s="28" t="s">
        <v>148</v>
      </c>
      <c r="C34" s="24">
        <v>7899507</v>
      </c>
      <c r="D34" s="64">
        <v>1000000000</v>
      </c>
      <c r="E34" s="64">
        <v>974124000</v>
      </c>
      <c r="F34" s="26">
        <f t="shared" si="5"/>
        <v>25876000</v>
      </c>
    </row>
    <row r="35" spans="1:6">
      <c r="A35" s="27">
        <v>21</v>
      </c>
      <c r="B35" s="28" t="s">
        <v>149</v>
      </c>
      <c r="C35" s="24">
        <v>7903005</v>
      </c>
      <c r="D35" s="64">
        <v>970000000</v>
      </c>
      <c r="E35" s="64">
        <v>930179000</v>
      </c>
      <c r="F35" s="26">
        <v>26011000</v>
      </c>
    </row>
    <row r="36" spans="1:6" ht="31.5">
      <c r="A36" s="27">
        <v>22</v>
      </c>
      <c r="B36" s="28" t="s">
        <v>150</v>
      </c>
      <c r="C36" s="24">
        <v>7903006</v>
      </c>
      <c r="D36" s="64">
        <v>800000000</v>
      </c>
      <c r="E36" s="64">
        <v>779338000</v>
      </c>
      <c r="F36" s="26">
        <f t="shared" si="5"/>
        <v>20662000</v>
      </c>
    </row>
    <row r="37" spans="1:6">
      <c r="A37" s="27">
        <v>23</v>
      </c>
      <c r="B37" s="28" t="s">
        <v>151</v>
      </c>
      <c r="C37" s="24">
        <v>7903004</v>
      </c>
      <c r="D37" s="64">
        <v>600000000</v>
      </c>
      <c r="E37" s="64">
        <v>596466000</v>
      </c>
      <c r="F37" s="26">
        <f t="shared" si="5"/>
        <v>3534000</v>
      </c>
    </row>
    <row r="38" spans="1:6" ht="31.5">
      <c r="A38" s="27">
        <v>24</v>
      </c>
      <c r="B38" s="28" t="s">
        <v>152</v>
      </c>
      <c r="C38" s="24">
        <v>7902999</v>
      </c>
      <c r="D38" s="64">
        <v>1000000000</v>
      </c>
      <c r="E38" s="64">
        <v>973933000</v>
      </c>
      <c r="F38" s="26">
        <f t="shared" ref="F38" si="6">D38-E38</f>
        <v>26067000</v>
      </c>
    </row>
    <row r="39" spans="1:6" ht="31.5">
      <c r="A39" s="27">
        <v>25</v>
      </c>
      <c r="B39" s="28" t="s">
        <v>153</v>
      </c>
      <c r="C39" s="24">
        <v>7903001</v>
      </c>
      <c r="D39" s="64">
        <v>950000000</v>
      </c>
      <c r="E39" s="64">
        <v>925425000</v>
      </c>
      <c r="F39" s="26">
        <f t="shared" ref="F39" si="7">D39-E39</f>
        <v>24575000</v>
      </c>
    </row>
    <row r="40" spans="1:6">
      <c r="A40" s="27">
        <v>26</v>
      </c>
      <c r="B40" s="28" t="s">
        <v>154</v>
      </c>
      <c r="C40" s="24">
        <v>7903003</v>
      </c>
      <c r="D40" s="64">
        <v>950000000</v>
      </c>
      <c r="E40" s="64">
        <v>906157000</v>
      </c>
      <c r="F40" s="26">
        <f t="shared" ref="F40:F43" si="8">D40-E40</f>
        <v>43843000</v>
      </c>
    </row>
    <row r="41" spans="1:6">
      <c r="A41" s="27">
        <v>27</v>
      </c>
      <c r="B41" s="28" t="s">
        <v>155</v>
      </c>
      <c r="C41" s="24">
        <v>7906263</v>
      </c>
      <c r="D41" s="64">
        <v>560000000</v>
      </c>
      <c r="E41" s="64">
        <v>551310000</v>
      </c>
      <c r="F41" s="26">
        <v>4168000</v>
      </c>
    </row>
    <row r="42" spans="1:6" ht="47.25">
      <c r="A42" s="27">
        <v>28</v>
      </c>
      <c r="B42" s="28" t="s">
        <v>156</v>
      </c>
      <c r="C42" s="24" t="s">
        <v>157</v>
      </c>
      <c r="D42" s="64">
        <v>50000000</v>
      </c>
      <c r="E42" s="64">
        <v>0</v>
      </c>
      <c r="F42" s="26">
        <f t="shared" si="8"/>
        <v>50000000</v>
      </c>
    </row>
    <row r="43" spans="1:6">
      <c r="A43" s="27">
        <v>29</v>
      </c>
      <c r="B43" s="28" t="s">
        <v>158</v>
      </c>
      <c r="C43" s="24">
        <v>7911833</v>
      </c>
      <c r="D43" s="64">
        <v>447268000</v>
      </c>
      <c r="E43" s="64">
        <v>434204000</v>
      </c>
      <c r="F43" s="26">
        <f t="shared" si="8"/>
        <v>13064000</v>
      </c>
    </row>
    <row r="44" spans="1:6">
      <c r="A44" s="27">
        <v>30</v>
      </c>
      <c r="B44" s="28" t="s">
        <v>159</v>
      </c>
      <c r="C44" s="24">
        <v>7919867</v>
      </c>
      <c r="D44" s="64">
        <v>192756000</v>
      </c>
      <c r="E44" s="64">
        <v>185096000</v>
      </c>
      <c r="F44" s="26">
        <f t="shared" ref="F44" si="9">D44-E44</f>
        <v>7660000</v>
      </c>
    </row>
    <row r="45" spans="1:6">
      <c r="A45" s="27">
        <v>31</v>
      </c>
      <c r="B45" s="28" t="s">
        <v>160</v>
      </c>
      <c r="C45" s="24">
        <v>7919868</v>
      </c>
      <c r="D45" s="64">
        <v>200000000</v>
      </c>
      <c r="E45" s="64">
        <v>188530000</v>
      </c>
      <c r="F45" s="26">
        <f t="shared" ref="F45:F46" si="10">D45-E45</f>
        <v>11470000</v>
      </c>
    </row>
    <row r="46" spans="1:6">
      <c r="A46" s="27">
        <v>32</v>
      </c>
      <c r="B46" s="28" t="s">
        <v>161</v>
      </c>
      <c r="C46" s="24">
        <v>7926442</v>
      </c>
      <c r="D46" s="64">
        <v>117965000</v>
      </c>
      <c r="E46" s="64">
        <v>113869000</v>
      </c>
      <c r="F46" s="26">
        <f t="shared" si="10"/>
        <v>4096000</v>
      </c>
    </row>
    <row r="47" spans="1:6">
      <c r="A47" s="27">
        <v>33</v>
      </c>
      <c r="B47" s="28" t="s">
        <v>162</v>
      </c>
      <c r="C47" s="24">
        <v>7899911</v>
      </c>
      <c r="D47" s="64">
        <v>425830000</v>
      </c>
      <c r="E47" s="64">
        <v>422304000</v>
      </c>
      <c r="F47" s="26">
        <f t="shared" ref="F47" si="11">D47-E47</f>
        <v>3526000</v>
      </c>
    </row>
    <row r="48" spans="1:6">
      <c r="A48" s="27">
        <v>34</v>
      </c>
      <c r="B48" s="28" t="s">
        <v>163</v>
      </c>
      <c r="C48" s="24">
        <v>7911831</v>
      </c>
      <c r="D48" s="64">
        <v>203324000</v>
      </c>
      <c r="E48" s="64">
        <v>202142000</v>
      </c>
      <c r="F48" s="26">
        <f t="shared" ref="F48" si="12">D48-E48</f>
        <v>1182000</v>
      </c>
    </row>
    <row r="49" spans="1:6">
      <c r="A49" s="27">
        <v>35</v>
      </c>
      <c r="B49" s="28" t="s">
        <v>164</v>
      </c>
      <c r="C49" s="24">
        <v>7908453</v>
      </c>
      <c r="D49" s="64">
        <v>600000000</v>
      </c>
      <c r="E49" s="64">
        <v>592889000</v>
      </c>
      <c r="F49" s="26">
        <v>5731000</v>
      </c>
    </row>
    <row r="50" spans="1:6">
      <c r="A50" s="9" t="s">
        <v>236</v>
      </c>
      <c r="B50" s="12" t="s">
        <v>476</v>
      </c>
      <c r="C50" s="24"/>
      <c r="D50" s="80">
        <f>SUM(D51:D54)</f>
        <v>6999243000</v>
      </c>
      <c r="E50" s="80">
        <f>SUM(E51:E54)</f>
        <v>6569326000</v>
      </c>
      <c r="F50" s="43">
        <f>SUM(F51:F54)</f>
        <v>429916999.99999994</v>
      </c>
    </row>
    <row r="51" spans="1:6">
      <c r="A51" s="27">
        <v>1</v>
      </c>
      <c r="B51" s="28" t="s">
        <v>477</v>
      </c>
      <c r="C51" s="24" t="s">
        <v>478</v>
      </c>
      <c r="D51" s="64">
        <v>615000000</v>
      </c>
      <c r="E51" s="64">
        <v>527537000.00000006</v>
      </c>
      <c r="F51" s="26">
        <f t="shared" ref="F51:F54" si="13">D51-E51</f>
        <v>87462999.99999994</v>
      </c>
    </row>
    <row r="52" spans="1:6" ht="31.5">
      <c r="A52" s="27">
        <v>2</v>
      </c>
      <c r="B52" s="28" t="s">
        <v>479</v>
      </c>
      <c r="C52" s="24" t="s">
        <v>480</v>
      </c>
      <c r="D52" s="64">
        <v>1200000000</v>
      </c>
      <c r="E52" s="64">
        <v>1115127000</v>
      </c>
      <c r="F52" s="26">
        <f t="shared" si="13"/>
        <v>84873000</v>
      </c>
    </row>
    <row r="53" spans="1:6">
      <c r="A53" s="27">
        <v>3</v>
      </c>
      <c r="B53" s="28" t="s">
        <v>481</v>
      </c>
      <c r="C53" s="24" t="s">
        <v>482</v>
      </c>
      <c r="D53" s="64">
        <v>224243000</v>
      </c>
      <c r="E53" s="64">
        <v>0</v>
      </c>
      <c r="F53" s="26">
        <f t="shared" si="13"/>
        <v>224243000</v>
      </c>
    </row>
    <row r="54" spans="1:6">
      <c r="A54" s="27">
        <v>4</v>
      </c>
      <c r="B54" s="28" t="s">
        <v>483</v>
      </c>
      <c r="C54" s="24" t="s">
        <v>484</v>
      </c>
      <c r="D54" s="64">
        <v>4960000000</v>
      </c>
      <c r="E54" s="64">
        <v>4926662000</v>
      </c>
      <c r="F54" s="26">
        <f t="shared" si="13"/>
        <v>33338000</v>
      </c>
    </row>
    <row r="55" spans="1:6">
      <c r="A55" s="9" t="s">
        <v>8</v>
      </c>
      <c r="B55" s="7" t="s">
        <v>165</v>
      </c>
      <c r="C55" s="60"/>
      <c r="D55" s="49">
        <f t="shared" ref="D55:E55" si="14">D56+D59+D61+D64</f>
        <v>2008778000</v>
      </c>
      <c r="E55" s="49">
        <f t="shared" si="14"/>
        <v>1963856000</v>
      </c>
      <c r="F55" s="8">
        <f>F56+F59+F61+F64</f>
        <v>44883000</v>
      </c>
    </row>
    <row r="56" spans="1:6" s="20" customFormat="1">
      <c r="A56" s="39" t="s">
        <v>9</v>
      </c>
      <c r="B56" s="40" t="s">
        <v>485</v>
      </c>
      <c r="C56" s="82"/>
      <c r="D56" s="83">
        <f>SUM(D57:D58)</f>
        <v>1049180000</v>
      </c>
      <c r="E56" s="83">
        <f>SUM(E57:E58)</f>
        <v>1040785000</v>
      </c>
      <c r="F56" s="10">
        <f>SUM(F57:F58)</f>
        <v>8395000</v>
      </c>
    </row>
    <row r="57" spans="1:6">
      <c r="A57" s="27" t="s">
        <v>11</v>
      </c>
      <c r="B57" s="28" t="s">
        <v>166</v>
      </c>
      <c r="C57" s="24" t="s">
        <v>167</v>
      </c>
      <c r="D57" s="64">
        <v>1000000000</v>
      </c>
      <c r="E57" s="64">
        <v>992105000</v>
      </c>
      <c r="F57" s="26">
        <f t="shared" ref="F57" si="15">D57-E57</f>
        <v>7895000</v>
      </c>
    </row>
    <row r="58" spans="1:6">
      <c r="A58" s="27" t="s">
        <v>11</v>
      </c>
      <c r="B58" s="28" t="s">
        <v>168</v>
      </c>
      <c r="C58" s="24" t="s">
        <v>169</v>
      </c>
      <c r="D58" s="64">
        <v>49180000</v>
      </c>
      <c r="E58" s="64">
        <v>48680000</v>
      </c>
      <c r="F58" s="26">
        <f t="shared" ref="F58" si="16">D58-E58</f>
        <v>500000</v>
      </c>
    </row>
    <row r="59" spans="1:6" s="20" customFormat="1">
      <c r="A59" s="39" t="s">
        <v>7</v>
      </c>
      <c r="B59" s="40" t="s">
        <v>486</v>
      </c>
      <c r="C59" s="82"/>
      <c r="D59" s="83">
        <f>D60</f>
        <v>123500000</v>
      </c>
      <c r="E59" s="83">
        <f>E60</f>
        <v>123223000</v>
      </c>
      <c r="F59" s="10">
        <f>F60</f>
        <v>238000</v>
      </c>
    </row>
    <row r="60" spans="1:6">
      <c r="A60" s="27" t="s">
        <v>11</v>
      </c>
      <c r="B60" s="28" t="s">
        <v>170</v>
      </c>
      <c r="C60" s="24" t="s">
        <v>171</v>
      </c>
      <c r="D60" s="64">
        <v>123500000</v>
      </c>
      <c r="E60" s="64">
        <v>123223000</v>
      </c>
      <c r="F60" s="26">
        <v>238000</v>
      </c>
    </row>
    <row r="61" spans="1:6" s="20" customFormat="1">
      <c r="A61" s="39" t="s">
        <v>10</v>
      </c>
      <c r="B61" s="40" t="s">
        <v>487</v>
      </c>
      <c r="C61" s="82"/>
      <c r="D61" s="83">
        <f>SUM(D62:D63)</f>
        <v>513958000</v>
      </c>
      <c r="E61" s="83">
        <f>SUM(E62:E63)</f>
        <v>479605000</v>
      </c>
      <c r="F61" s="10">
        <f>SUM(F62:F63)</f>
        <v>34353000</v>
      </c>
    </row>
    <row r="62" spans="1:6">
      <c r="A62" s="27" t="s">
        <v>11</v>
      </c>
      <c r="B62" s="28" t="s">
        <v>172</v>
      </c>
      <c r="C62" s="24" t="s">
        <v>173</v>
      </c>
      <c r="D62" s="64">
        <v>210420000</v>
      </c>
      <c r="E62" s="64">
        <v>205054000</v>
      </c>
      <c r="F62" s="26">
        <f t="shared" ref="F62" si="17">D62-E62</f>
        <v>5366000</v>
      </c>
    </row>
    <row r="63" spans="1:6">
      <c r="A63" s="27" t="s">
        <v>11</v>
      </c>
      <c r="B63" s="28" t="s">
        <v>174</v>
      </c>
      <c r="C63" s="24" t="s">
        <v>175</v>
      </c>
      <c r="D63" s="64">
        <v>303538000</v>
      </c>
      <c r="E63" s="64">
        <v>274551000</v>
      </c>
      <c r="F63" s="26">
        <f t="shared" ref="F63" si="18">D63-E63</f>
        <v>28987000</v>
      </c>
    </row>
    <row r="64" spans="1:6" s="20" customFormat="1">
      <c r="A64" s="39" t="s">
        <v>13</v>
      </c>
      <c r="B64" s="40" t="s">
        <v>488</v>
      </c>
      <c r="C64" s="82"/>
      <c r="D64" s="83">
        <f>SUM(D65:D66)</f>
        <v>322140000</v>
      </c>
      <c r="E64" s="83">
        <f>SUM(E65:E66)</f>
        <v>320243000</v>
      </c>
      <c r="F64" s="10">
        <f>SUM(F65:F66)</f>
        <v>1897000</v>
      </c>
    </row>
    <row r="65" spans="1:6">
      <c r="A65" s="27" t="s">
        <v>11</v>
      </c>
      <c r="B65" s="28" t="s">
        <v>176</v>
      </c>
      <c r="C65" s="24" t="s">
        <v>177</v>
      </c>
      <c r="D65" s="64">
        <v>322140000</v>
      </c>
      <c r="E65" s="64">
        <v>320243000</v>
      </c>
      <c r="F65" s="26">
        <f t="shared" ref="F65" si="19">D65-E65</f>
        <v>1897000</v>
      </c>
    </row>
    <row r="66" spans="1:6">
      <c r="A66" s="4"/>
      <c r="B66" s="3"/>
      <c r="C66" s="62"/>
      <c r="D66" s="65"/>
      <c r="E66" s="65"/>
      <c r="F66" s="21"/>
    </row>
  </sheetData>
  <mergeCells count="12">
    <mergeCell ref="E7:E8"/>
    <mergeCell ref="F7:F8"/>
    <mergeCell ref="A1:F1"/>
    <mergeCell ref="A2:F2"/>
    <mergeCell ref="A4:F4"/>
    <mergeCell ref="A5:F5"/>
    <mergeCell ref="A6:F6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85" zoomScaleNormal="85" workbookViewId="0">
      <pane xSplit="2" ySplit="8" topLeftCell="C9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4.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22.375" style="66" hidden="1" customWidth="1"/>
    <col min="6" max="6" width="15.625" style="19" customWidth="1"/>
    <col min="7" max="7" width="10.875" style="16" bestFit="1" customWidth="1"/>
    <col min="8" max="16384" width="9" style="16"/>
  </cols>
  <sheetData>
    <row r="1" spans="1:6" ht="15.75" customHeight="1">
      <c r="A1" s="89" t="s">
        <v>550</v>
      </c>
      <c r="B1" s="89"/>
      <c r="C1" s="89"/>
      <c r="D1" s="89"/>
      <c r="E1" s="89"/>
      <c r="F1" s="89"/>
    </row>
    <row r="2" spans="1:6" ht="15.7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 ht="15.7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35.25" customHeight="1">
      <c r="A7" s="94" t="s">
        <v>0</v>
      </c>
      <c r="B7" s="94" t="s">
        <v>1</v>
      </c>
      <c r="C7" s="104" t="s">
        <v>3</v>
      </c>
      <c r="D7" s="104" t="s">
        <v>17</v>
      </c>
      <c r="E7" s="104" t="s">
        <v>114</v>
      </c>
      <c r="F7" s="94" t="s">
        <v>113</v>
      </c>
    </row>
    <row r="8" spans="1:6" s="18" customFormat="1" ht="33" customHeight="1">
      <c r="A8" s="96"/>
      <c r="B8" s="96"/>
      <c r="C8" s="105"/>
      <c r="D8" s="105"/>
      <c r="E8" s="105"/>
      <c r="F8" s="96"/>
    </row>
    <row r="9" spans="1:6">
      <c r="A9" s="11"/>
      <c r="B9" s="1" t="s">
        <v>178</v>
      </c>
      <c r="C9" s="59"/>
      <c r="D9" s="48">
        <f>D10+D23</f>
        <v>14439620000</v>
      </c>
      <c r="E9" s="48">
        <f t="shared" ref="E9:F9" si="0">E10+E23</f>
        <v>12082957980</v>
      </c>
      <c r="F9" s="2">
        <f t="shared" si="0"/>
        <v>2356662020</v>
      </c>
    </row>
    <row r="10" spans="1:6">
      <c r="A10" s="9" t="s">
        <v>6</v>
      </c>
      <c r="B10" s="7" t="s">
        <v>116</v>
      </c>
      <c r="C10" s="60"/>
      <c r="D10" s="49">
        <f>D11+D12+D21</f>
        <v>10007877000</v>
      </c>
      <c r="E10" s="49">
        <f t="shared" ref="E10:F10" si="1">E11+E12+E21</f>
        <v>8870461000</v>
      </c>
      <c r="F10" s="8">
        <f t="shared" si="1"/>
        <v>1137416000</v>
      </c>
    </row>
    <row r="11" spans="1:6">
      <c r="A11" s="9" t="s">
        <v>117</v>
      </c>
      <c r="B11" s="12" t="s">
        <v>118</v>
      </c>
      <c r="C11" s="60"/>
      <c r="D11" s="49"/>
      <c r="E11" s="49"/>
      <c r="F11" s="8"/>
    </row>
    <row r="12" spans="1:6">
      <c r="A12" s="9" t="s">
        <v>122</v>
      </c>
      <c r="B12" s="12" t="s">
        <v>123</v>
      </c>
      <c r="C12" s="60"/>
      <c r="D12" s="49">
        <f>SUM(D13:D20)</f>
        <v>8507877000</v>
      </c>
      <c r="E12" s="49">
        <f>SUM(E13:E20)</f>
        <v>7763195000</v>
      </c>
      <c r="F12" s="8">
        <f>SUM(F13:F20)</f>
        <v>744682000</v>
      </c>
    </row>
    <row r="13" spans="1:6" ht="31.5">
      <c r="A13" s="27">
        <v>1</v>
      </c>
      <c r="B13" s="28" t="s">
        <v>179</v>
      </c>
      <c r="C13" s="24">
        <v>7856008</v>
      </c>
      <c r="D13" s="64">
        <v>1829000000</v>
      </c>
      <c r="E13" s="64">
        <v>1599076000</v>
      </c>
      <c r="F13" s="26">
        <f t="shared" ref="F13:F22" si="2">D13-E13</f>
        <v>229924000</v>
      </c>
    </row>
    <row r="14" spans="1:6">
      <c r="A14" s="27">
        <v>2</v>
      </c>
      <c r="B14" s="28" t="s">
        <v>180</v>
      </c>
      <c r="C14" s="24">
        <v>7925056</v>
      </c>
      <c r="D14" s="64">
        <v>378000000</v>
      </c>
      <c r="E14" s="64">
        <v>338517000</v>
      </c>
      <c r="F14" s="26">
        <f t="shared" si="2"/>
        <v>39483000</v>
      </c>
    </row>
    <row r="15" spans="1:6">
      <c r="A15" s="27">
        <v>3</v>
      </c>
      <c r="B15" s="28" t="s">
        <v>181</v>
      </c>
      <c r="C15" s="24" t="s">
        <v>182</v>
      </c>
      <c r="D15" s="64">
        <v>422160000</v>
      </c>
      <c r="E15" s="64">
        <v>414720000</v>
      </c>
      <c r="F15" s="26">
        <f t="shared" si="2"/>
        <v>7440000</v>
      </c>
    </row>
    <row r="16" spans="1:6">
      <c r="A16" s="27">
        <v>4</v>
      </c>
      <c r="B16" s="28" t="s">
        <v>183</v>
      </c>
      <c r="C16" s="24" t="s">
        <v>184</v>
      </c>
      <c r="D16" s="64">
        <v>577949000</v>
      </c>
      <c r="E16" s="64">
        <v>524400000</v>
      </c>
      <c r="F16" s="26">
        <f t="shared" si="2"/>
        <v>53549000</v>
      </c>
    </row>
    <row r="17" spans="1:6" ht="31.5">
      <c r="A17" s="27">
        <v>5</v>
      </c>
      <c r="B17" s="28" t="s">
        <v>185</v>
      </c>
      <c r="C17" s="24" t="s">
        <v>186</v>
      </c>
      <c r="D17" s="64">
        <v>700000000</v>
      </c>
      <c r="E17" s="64">
        <v>426772000</v>
      </c>
      <c r="F17" s="26">
        <f t="shared" si="2"/>
        <v>273228000</v>
      </c>
    </row>
    <row r="18" spans="1:6">
      <c r="A18" s="27">
        <v>6</v>
      </c>
      <c r="B18" s="28" t="s">
        <v>187</v>
      </c>
      <c r="C18" s="24" t="s">
        <v>188</v>
      </c>
      <c r="D18" s="64">
        <v>463000000</v>
      </c>
      <c r="E18" s="64">
        <v>428449000</v>
      </c>
      <c r="F18" s="26">
        <f t="shared" si="2"/>
        <v>34551000</v>
      </c>
    </row>
    <row r="19" spans="1:6">
      <c r="A19" s="27">
        <v>7</v>
      </c>
      <c r="B19" s="28" t="s">
        <v>189</v>
      </c>
      <c r="C19" s="24" t="s">
        <v>190</v>
      </c>
      <c r="D19" s="64">
        <v>3568966000</v>
      </c>
      <c r="E19" s="64">
        <v>3491708000</v>
      </c>
      <c r="F19" s="26">
        <f t="shared" si="2"/>
        <v>77258000</v>
      </c>
    </row>
    <row r="20" spans="1:6">
      <c r="A20" s="27">
        <v>8</v>
      </c>
      <c r="B20" s="28" t="s">
        <v>191</v>
      </c>
      <c r="C20" s="24" t="s">
        <v>192</v>
      </c>
      <c r="D20" s="64">
        <v>568802000</v>
      </c>
      <c r="E20" s="64">
        <v>539553000</v>
      </c>
      <c r="F20" s="26">
        <f t="shared" si="2"/>
        <v>29249000</v>
      </c>
    </row>
    <row r="21" spans="1:6" s="17" customFormat="1">
      <c r="A21" s="9" t="s">
        <v>236</v>
      </c>
      <c r="B21" s="12" t="s">
        <v>476</v>
      </c>
      <c r="C21" s="84"/>
      <c r="D21" s="85">
        <f>D22</f>
        <v>1500000000</v>
      </c>
      <c r="E21" s="85">
        <f>E22</f>
        <v>1107266000</v>
      </c>
      <c r="F21" s="44">
        <f>F22</f>
        <v>392734000</v>
      </c>
    </row>
    <row r="22" spans="1:6">
      <c r="A22" s="27">
        <v>1</v>
      </c>
      <c r="B22" s="28" t="s">
        <v>489</v>
      </c>
      <c r="C22" s="24"/>
      <c r="D22" s="64">
        <v>1500000000</v>
      </c>
      <c r="E22" s="64">
        <v>1107266000</v>
      </c>
      <c r="F22" s="26">
        <f t="shared" si="2"/>
        <v>392734000</v>
      </c>
    </row>
    <row r="23" spans="1:6">
      <c r="A23" s="9" t="s">
        <v>8</v>
      </c>
      <c r="B23" s="7" t="s">
        <v>165</v>
      </c>
      <c r="C23" s="60"/>
      <c r="D23" s="49">
        <f>SUM(D26:D30)</f>
        <v>4431743000</v>
      </c>
      <c r="E23" s="49">
        <f>SUM(E26:E30)</f>
        <v>3212496980</v>
      </c>
      <c r="F23" s="8">
        <f>SUM(F26:F30)</f>
        <v>1219246020</v>
      </c>
    </row>
    <row r="24" spans="1:6">
      <c r="A24" s="9" t="s">
        <v>193</v>
      </c>
      <c r="B24" s="12" t="s">
        <v>118</v>
      </c>
      <c r="C24" s="60"/>
      <c r="D24" s="49"/>
      <c r="E24" s="49"/>
      <c r="F24" s="8"/>
    </row>
    <row r="25" spans="1:6">
      <c r="A25" s="9" t="s">
        <v>344</v>
      </c>
      <c r="B25" s="12" t="s">
        <v>343</v>
      </c>
      <c r="C25" s="60"/>
      <c r="D25" s="49">
        <f>SUM(D26:D30)</f>
        <v>4431743000</v>
      </c>
      <c r="E25" s="49">
        <f>SUM(E26:E30)</f>
        <v>3212496980</v>
      </c>
      <c r="F25" s="8">
        <f>SUM(F26:F30)</f>
        <v>1219246020</v>
      </c>
    </row>
    <row r="26" spans="1:6">
      <c r="A26" s="27">
        <v>1</v>
      </c>
      <c r="B26" s="28" t="s">
        <v>194</v>
      </c>
      <c r="C26" s="24" t="s">
        <v>195</v>
      </c>
      <c r="D26" s="64">
        <v>570000000</v>
      </c>
      <c r="E26" s="64">
        <v>544799980</v>
      </c>
      <c r="F26" s="26">
        <f t="shared" ref="F26:F28" si="3">D26-E26</f>
        <v>25200020</v>
      </c>
    </row>
    <row r="27" spans="1:6">
      <c r="A27" s="27">
        <v>2</v>
      </c>
      <c r="B27" s="28" t="s">
        <v>196</v>
      </c>
      <c r="C27" s="24" t="s">
        <v>197</v>
      </c>
      <c r="D27" s="64">
        <v>1237514000</v>
      </c>
      <c r="E27" s="64">
        <v>646020000</v>
      </c>
      <c r="F27" s="26">
        <f t="shared" si="3"/>
        <v>591494000</v>
      </c>
    </row>
    <row r="28" spans="1:6">
      <c r="A28" s="27">
        <v>3</v>
      </c>
      <c r="B28" s="28" t="s">
        <v>198</v>
      </c>
      <c r="C28" s="24" t="s">
        <v>199</v>
      </c>
      <c r="D28" s="64">
        <v>817000000</v>
      </c>
      <c r="E28" s="64">
        <v>428403000</v>
      </c>
      <c r="F28" s="26">
        <f t="shared" si="3"/>
        <v>388597000</v>
      </c>
    </row>
    <row r="29" spans="1:6">
      <c r="A29" s="27">
        <v>4</v>
      </c>
      <c r="B29" s="28" t="s">
        <v>200</v>
      </c>
      <c r="C29" s="24" t="s">
        <v>201</v>
      </c>
      <c r="D29" s="64">
        <v>1110229000</v>
      </c>
      <c r="E29" s="64">
        <v>1097387000</v>
      </c>
      <c r="F29" s="26">
        <f t="shared" ref="F29:F30" si="4">D29-E29</f>
        <v>12842000</v>
      </c>
    </row>
    <row r="30" spans="1:6">
      <c r="A30" s="27">
        <v>5</v>
      </c>
      <c r="B30" s="28" t="s">
        <v>202</v>
      </c>
      <c r="C30" s="24" t="s">
        <v>203</v>
      </c>
      <c r="D30" s="64">
        <v>697000000</v>
      </c>
      <c r="E30" s="64">
        <v>495887000</v>
      </c>
      <c r="F30" s="26">
        <f t="shared" si="4"/>
        <v>201113000</v>
      </c>
    </row>
    <row r="31" spans="1:6">
      <c r="A31" s="4"/>
      <c r="B31" s="3"/>
      <c r="C31" s="62"/>
      <c r="D31" s="65"/>
      <c r="E31" s="65"/>
      <c r="F31" s="21"/>
    </row>
  </sheetData>
  <mergeCells count="12">
    <mergeCell ref="E7:E8"/>
    <mergeCell ref="F7:F8"/>
    <mergeCell ref="A1:F1"/>
    <mergeCell ref="A2:F2"/>
    <mergeCell ref="A4:F4"/>
    <mergeCell ref="A5:F5"/>
    <mergeCell ref="A6:F6"/>
    <mergeCell ref="A7:A8"/>
    <mergeCell ref="B7:B8"/>
    <mergeCell ref="C7:C8"/>
    <mergeCell ref="D7:D8"/>
    <mergeCell ref="A3:F3"/>
  </mergeCells>
  <pageMargins left="0.7" right="0.5" top="0.5" bottom="0.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85" zoomScaleNormal="85" workbookViewId="0">
      <pane xSplit="2" ySplit="8" topLeftCell="C22" activePane="bottomRight" state="frozen"/>
      <selection activeCell="H8" sqref="H8"/>
      <selection pane="topRight" activeCell="H8" sqref="H8"/>
      <selection pane="bottomLeft" activeCell="H8" sqref="H8"/>
      <selection pane="bottomRight" sqref="A1:F1"/>
    </sheetView>
  </sheetViews>
  <sheetFormatPr defaultRowHeight="15.75"/>
  <cols>
    <col min="1" max="1" width="4.5" style="6" customWidth="1"/>
    <col min="2" max="2" width="60.625" style="5" customWidth="1"/>
    <col min="3" max="3" width="11" style="63" hidden="1" customWidth="1"/>
    <col min="4" max="4" width="14.625" style="66" hidden="1" customWidth="1"/>
    <col min="5" max="5" width="15" style="66" hidden="1" customWidth="1"/>
    <col min="6" max="6" width="15.625" style="19" customWidth="1"/>
    <col min="7" max="7" width="10.875" style="16" bestFit="1" customWidth="1"/>
    <col min="8" max="16384" width="9" style="16"/>
  </cols>
  <sheetData>
    <row r="1" spans="1:6" ht="15.75" customHeight="1">
      <c r="A1" s="89" t="s">
        <v>551</v>
      </c>
      <c r="B1" s="89"/>
      <c r="C1" s="89"/>
      <c r="D1" s="89"/>
      <c r="E1" s="89"/>
      <c r="F1" s="89"/>
    </row>
    <row r="2" spans="1:6" ht="15.75" customHeight="1">
      <c r="A2" s="89" t="str">
        <f>'2.QT'!A2:F2</f>
        <v>DANH MỤC DỰ ÁN ĐẦU TƯ CÔNG NGUỒN VỐN NGÂN SÁCH ĐỊA PHƯƠNG</v>
      </c>
      <c r="B2" s="89"/>
      <c r="C2" s="89"/>
      <c r="D2" s="89"/>
      <c r="E2" s="89"/>
      <c r="F2" s="89"/>
    </row>
    <row r="3" spans="1:6" ht="15.75" customHeight="1">
      <c r="A3" s="89" t="str">
        <f>'2.QT'!A3:F3</f>
        <v>NĂM 2021 DO CẤP HUYỆN, CẤP XÃ QUẢN LÝ</v>
      </c>
      <c r="B3" s="89"/>
      <c r="C3" s="89"/>
      <c r="D3" s="89"/>
      <c r="E3" s="89"/>
      <c r="F3" s="89"/>
    </row>
    <row r="4" spans="1:6" ht="15.75" customHeight="1">
      <c r="A4" s="89" t="str">
        <f>'2.QT'!A4:F4</f>
        <v>KÉO DÀI THỜI GIAN THỰC HIỆN VÀ GIẢI NGÂN SANG NĂM 2022</v>
      </c>
      <c r="B4" s="89"/>
      <c r="C4" s="89"/>
      <c r="D4" s="89"/>
      <c r="E4" s="89"/>
      <c r="F4" s="89"/>
    </row>
    <row r="5" spans="1:6" ht="15.75" customHeight="1">
      <c r="A5" s="90" t="str">
        <f>'2.QT'!A5:F5</f>
        <v>(Kèm theo Nghị quyết số 05/NQ-HĐND ngày 15/4/2022 của Hội đồng nhân dân tỉnh)</v>
      </c>
      <c r="B5" s="90"/>
      <c r="C5" s="90"/>
      <c r="D5" s="90"/>
      <c r="E5" s="90"/>
      <c r="F5" s="90"/>
    </row>
    <row r="6" spans="1:6" ht="15.75" customHeight="1">
      <c r="A6" s="91" t="s">
        <v>5</v>
      </c>
      <c r="B6" s="91"/>
      <c r="C6" s="91"/>
      <c r="D6" s="91"/>
      <c r="E6" s="91"/>
      <c r="F6" s="91"/>
    </row>
    <row r="7" spans="1:6" s="17" customFormat="1" ht="38.25" customHeight="1">
      <c r="A7" s="94" t="s">
        <v>0</v>
      </c>
      <c r="B7" s="94" t="s">
        <v>1</v>
      </c>
      <c r="C7" s="92" t="s">
        <v>3</v>
      </c>
      <c r="D7" s="92" t="s">
        <v>17</v>
      </c>
      <c r="E7" s="92" t="s">
        <v>114</v>
      </c>
      <c r="F7" s="94" t="s">
        <v>113</v>
      </c>
    </row>
    <row r="8" spans="1:6" s="18" customFormat="1" ht="21" customHeight="1">
      <c r="A8" s="94"/>
      <c r="B8" s="94"/>
      <c r="C8" s="92"/>
      <c r="D8" s="92"/>
      <c r="E8" s="92"/>
      <c r="F8" s="94"/>
    </row>
    <row r="9" spans="1:6">
      <c r="A9" s="11"/>
      <c r="B9" s="1" t="s">
        <v>206</v>
      </c>
      <c r="C9" s="59"/>
      <c r="D9" s="48">
        <f>D10</f>
        <v>11565784500</v>
      </c>
      <c r="E9" s="48">
        <f t="shared" ref="E9:F9" si="0">E10</f>
        <v>8893695000</v>
      </c>
      <c r="F9" s="2">
        <f t="shared" si="0"/>
        <v>2670594500</v>
      </c>
    </row>
    <row r="10" spans="1:6">
      <c r="A10" s="9" t="s">
        <v>6</v>
      </c>
      <c r="B10" s="7" t="s">
        <v>116</v>
      </c>
      <c r="C10" s="60"/>
      <c r="D10" s="49">
        <f>D11+D14+D22</f>
        <v>11565784500</v>
      </c>
      <c r="E10" s="49">
        <f>E11+E14+E22</f>
        <v>8893695000</v>
      </c>
      <c r="F10" s="8">
        <f>F11+F14+F22</f>
        <v>2670594500</v>
      </c>
    </row>
    <row r="11" spans="1:6">
      <c r="A11" s="9" t="s">
        <v>117</v>
      </c>
      <c r="B11" s="12" t="s">
        <v>118</v>
      </c>
      <c r="C11" s="60"/>
      <c r="D11" s="49">
        <f>SUM(D12:D13)</f>
        <v>650000000</v>
      </c>
      <c r="E11" s="49">
        <f>SUM(E12:E13)</f>
        <v>425000000</v>
      </c>
      <c r="F11" s="8">
        <f>SUM(F12:F13)</f>
        <v>225000000</v>
      </c>
    </row>
    <row r="12" spans="1:6">
      <c r="A12" s="27">
        <v>1</v>
      </c>
      <c r="B12" s="28" t="s">
        <v>204</v>
      </c>
      <c r="C12" s="24">
        <v>7929248</v>
      </c>
      <c r="D12" s="64">
        <v>150000000</v>
      </c>
      <c r="E12" s="64"/>
      <c r="F12" s="26">
        <f t="shared" ref="F12:F27" si="1">D12-E12</f>
        <v>150000000</v>
      </c>
    </row>
    <row r="13" spans="1:6" ht="31.5">
      <c r="A13" s="27">
        <v>2</v>
      </c>
      <c r="B13" s="28" t="s">
        <v>205</v>
      </c>
      <c r="C13" s="24">
        <v>7004686</v>
      </c>
      <c r="D13" s="64">
        <v>500000000</v>
      </c>
      <c r="E13" s="64">
        <v>425000000</v>
      </c>
      <c r="F13" s="26">
        <f t="shared" si="1"/>
        <v>75000000</v>
      </c>
    </row>
    <row r="14" spans="1:6">
      <c r="A14" s="9" t="s">
        <v>122</v>
      </c>
      <c r="B14" s="12" t="s">
        <v>123</v>
      </c>
      <c r="C14" s="24"/>
      <c r="D14" s="49">
        <f>SUM(D15:D21)</f>
        <v>7967768000</v>
      </c>
      <c r="E14" s="49">
        <f t="shared" ref="E14:F14" si="2">SUM(E15:E21)</f>
        <v>5744111000</v>
      </c>
      <c r="F14" s="8">
        <f t="shared" si="2"/>
        <v>2223657000</v>
      </c>
    </row>
    <row r="15" spans="1:6" ht="31.5">
      <c r="A15" s="27">
        <v>1</v>
      </c>
      <c r="B15" s="28" t="s">
        <v>207</v>
      </c>
      <c r="C15" s="24">
        <v>7752166</v>
      </c>
      <c r="D15" s="64">
        <v>202521000</v>
      </c>
      <c r="E15" s="64">
        <v>175556000</v>
      </c>
      <c r="F15" s="26">
        <f t="shared" si="1"/>
        <v>26965000</v>
      </c>
    </row>
    <row r="16" spans="1:6">
      <c r="A16" s="27">
        <v>2</v>
      </c>
      <c r="B16" s="28" t="s">
        <v>208</v>
      </c>
      <c r="C16" s="24">
        <v>7899502</v>
      </c>
      <c r="D16" s="64">
        <v>300000000</v>
      </c>
      <c r="E16" s="64">
        <v>88814000</v>
      </c>
      <c r="F16" s="26">
        <f t="shared" si="1"/>
        <v>211186000</v>
      </c>
    </row>
    <row r="17" spans="1:6" ht="31.5">
      <c r="A17" s="27">
        <v>3</v>
      </c>
      <c r="B17" s="28" t="s">
        <v>209</v>
      </c>
      <c r="C17" s="24">
        <v>7921068</v>
      </c>
      <c r="D17" s="64">
        <v>165247000</v>
      </c>
      <c r="E17" s="64">
        <v>92761000</v>
      </c>
      <c r="F17" s="26">
        <f t="shared" si="1"/>
        <v>72486000</v>
      </c>
    </row>
    <row r="18" spans="1:6" ht="31.5">
      <c r="A18" s="27">
        <v>4</v>
      </c>
      <c r="B18" s="28" t="s">
        <v>210</v>
      </c>
      <c r="C18" s="24">
        <v>7927383</v>
      </c>
      <c r="D18" s="64">
        <v>5000000000</v>
      </c>
      <c r="E18" s="64">
        <v>4341371000</v>
      </c>
      <c r="F18" s="26">
        <f t="shared" si="1"/>
        <v>658629000</v>
      </c>
    </row>
    <row r="19" spans="1:6">
      <c r="A19" s="27">
        <v>5</v>
      </c>
      <c r="B19" s="28" t="s">
        <v>211</v>
      </c>
      <c r="C19" s="24">
        <v>7929843</v>
      </c>
      <c r="D19" s="64">
        <v>1000000000</v>
      </c>
      <c r="E19" s="64">
        <v>750726000</v>
      </c>
      <c r="F19" s="26">
        <f t="shared" si="1"/>
        <v>249274000</v>
      </c>
    </row>
    <row r="20" spans="1:6">
      <c r="A20" s="27">
        <v>6</v>
      </c>
      <c r="B20" s="28" t="s">
        <v>212</v>
      </c>
      <c r="C20" s="24">
        <v>7931577</v>
      </c>
      <c r="D20" s="64">
        <v>300000000</v>
      </c>
      <c r="E20" s="64">
        <v>294883000</v>
      </c>
      <c r="F20" s="26">
        <f t="shared" si="1"/>
        <v>5117000</v>
      </c>
    </row>
    <row r="21" spans="1:6" ht="31.5">
      <c r="A21" s="27">
        <v>7</v>
      </c>
      <c r="B21" s="28" t="s">
        <v>213</v>
      </c>
      <c r="C21" s="24">
        <v>7890730</v>
      </c>
      <c r="D21" s="64">
        <v>1000000000</v>
      </c>
      <c r="E21" s="64"/>
      <c r="F21" s="26">
        <f t="shared" si="1"/>
        <v>1000000000</v>
      </c>
    </row>
    <row r="22" spans="1:6">
      <c r="A22" s="9" t="s">
        <v>219</v>
      </c>
      <c r="B22" s="12" t="s">
        <v>476</v>
      </c>
      <c r="C22" s="24"/>
      <c r="D22" s="49">
        <f>SUM(D23:D27)</f>
        <v>2948016500</v>
      </c>
      <c r="E22" s="49">
        <f>SUM(E23:E27)</f>
        <v>2724584000</v>
      </c>
      <c r="F22" s="8">
        <f>SUM(F23:F27)</f>
        <v>221937500</v>
      </c>
    </row>
    <row r="23" spans="1:6">
      <c r="A23" s="27">
        <v>1</v>
      </c>
      <c r="B23" s="28" t="s">
        <v>214</v>
      </c>
      <c r="C23" s="24">
        <v>7906135</v>
      </c>
      <c r="D23" s="64">
        <v>168937000</v>
      </c>
      <c r="E23" s="64">
        <v>151623000</v>
      </c>
      <c r="F23" s="26">
        <f t="shared" si="1"/>
        <v>17314000</v>
      </c>
    </row>
    <row r="24" spans="1:6" ht="31.5">
      <c r="A24" s="27">
        <v>2</v>
      </c>
      <c r="B24" s="28" t="s">
        <v>215</v>
      </c>
      <c r="C24" s="24">
        <v>7915130</v>
      </c>
      <c r="D24" s="64">
        <v>1042243500</v>
      </c>
      <c r="E24" s="64">
        <v>848105000</v>
      </c>
      <c r="F24" s="26">
        <f t="shared" si="1"/>
        <v>194138500</v>
      </c>
    </row>
    <row r="25" spans="1:6">
      <c r="A25" s="27">
        <v>3</v>
      </c>
      <c r="B25" s="28" t="s">
        <v>216</v>
      </c>
      <c r="C25" s="24">
        <v>7880146</v>
      </c>
      <c r="D25" s="64">
        <v>1200000000</v>
      </c>
      <c r="E25" s="64">
        <v>1193386000</v>
      </c>
      <c r="F25" s="26">
        <f t="shared" si="1"/>
        <v>6614000</v>
      </c>
    </row>
    <row r="26" spans="1:6">
      <c r="A26" s="27">
        <v>4</v>
      </c>
      <c r="B26" s="28" t="s">
        <v>217</v>
      </c>
      <c r="C26" s="24">
        <v>7911835</v>
      </c>
      <c r="D26" s="64">
        <v>229586000</v>
      </c>
      <c r="E26" s="64">
        <v>226047000</v>
      </c>
      <c r="F26" s="26">
        <v>2044000</v>
      </c>
    </row>
    <row r="27" spans="1:6">
      <c r="A27" s="27">
        <v>5</v>
      </c>
      <c r="B27" s="28" t="s">
        <v>218</v>
      </c>
      <c r="C27" s="24">
        <v>7784288</v>
      </c>
      <c r="D27" s="64">
        <v>307250000</v>
      </c>
      <c r="E27" s="64">
        <v>305423000</v>
      </c>
      <c r="F27" s="26">
        <f t="shared" si="1"/>
        <v>1827000</v>
      </c>
    </row>
    <row r="28" spans="1:6">
      <c r="A28" s="4"/>
      <c r="B28" s="3"/>
      <c r="C28" s="62"/>
      <c r="D28" s="65"/>
      <c r="E28" s="65"/>
      <c r="F28" s="21"/>
    </row>
  </sheetData>
  <mergeCells count="12">
    <mergeCell ref="A1:F1"/>
    <mergeCell ref="A6:F6"/>
    <mergeCell ref="A7:A8"/>
    <mergeCell ref="B7:B8"/>
    <mergeCell ref="C7:C8"/>
    <mergeCell ref="D7:D8"/>
    <mergeCell ref="E7:E8"/>
    <mergeCell ref="F7:F8"/>
    <mergeCell ref="A2:F2"/>
    <mergeCell ref="A4:F4"/>
    <mergeCell ref="A5:F5"/>
    <mergeCell ref="A3:F3"/>
  </mergeCells>
  <pageMargins left="0.7" right="0.5" top="0.5" bottom="0.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I.Tinh</vt:lpstr>
      <vt:lpstr>II.Huyen</vt:lpstr>
      <vt:lpstr>2.QT</vt:lpstr>
      <vt:lpstr>3.TP</vt:lpstr>
      <vt:lpstr>4.HL</vt:lpstr>
      <vt:lpstr>5.VL</vt:lpstr>
      <vt:lpstr>6.GL</vt:lpstr>
      <vt:lpstr>7.CL</vt:lpstr>
      <vt:lpstr>8.DK</vt:lpstr>
      <vt:lpstr>9.HH</vt:lpstr>
      <vt:lpstr>10.CC</vt:lpstr>
      <vt:lpstr>'10.CC'!Print_Area</vt:lpstr>
      <vt:lpstr>'2.QT'!Print_Area</vt:lpstr>
      <vt:lpstr>'3.TP'!Print_Area</vt:lpstr>
      <vt:lpstr>'4.HL'!Print_Area</vt:lpstr>
      <vt:lpstr>'5.VL'!Print_Area</vt:lpstr>
      <vt:lpstr>'6.GL'!Print_Area</vt:lpstr>
      <vt:lpstr>'7.CL'!Print_Area</vt:lpstr>
      <vt:lpstr>'8.DK'!Print_Area</vt:lpstr>
      <vt:lpstr>'9.HH'!Print_Area</vt:lpstr>
      <vt:lpstr>I.Tinh!Print_Area</vt:lpstr>
      <vt:lpstr>II.Huyen!Print_Area</vt:lpstr>
      <vt:lpstr>'10.CC'!Print_Titles</vt:lpstr>
      <vt:lpstr>'2.QT'!Print_Titles</vt:lpstr>
      <vt:lpstr>'3.TP'!Print_Titles</vt:lpstr>
      <vt:lpstr>'4.HL'!Print_Titles</vt:lpstr>
      <vt:lpstr>'5.VL'!Print_Titles</vt:lpstr>
      <vt:lpstr>'6.GL'!Print_Titles</vt:lpstr>
      <vt:lpstr>'7.CL'!Print_Titles</vt:lpstr>
      <vt:lpstr>'8.DK'!Print_Titles</vt:lpstr>
      <vt:lpstr>'9.HH'!Print_Titles</vt:lpstr>
      <vt:lpstr>I.Tinh!Print_Titles</vt:lpstr>
      <vt:lpstr>II.Huyen!Print_Titles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MrLong</cp:lastModifiedBy>
  <cp:lastPrinted>2022-03-23T02:08:10Z</cp:lastPrinted>
  <dcterms:created xsi:type="dcterms:W3CDTF">2018-02-08T02:57:00Z</dcterms:created>
  <dcterms:modified xsi:type="dcterms:W3CDTF">2022-04-12T08:35:33Z</dcterms:modified>
</cp:coreProperties>
</file>