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35" windowWidth="20640" windowHeight="11760"/>
  </bookViews>
  <sheets>
    <sheet name="DC TH 2016-2020" sheetId="18" r:id="rId1"/>
    <sheet name="DC KH 2020 XSKT" sheetId="1" r:id="rId2"/>
  </sheets>
  <definedNames>
    <definedName name="_xlnm.Print_Titles" localSheetId="1">'DC KH 2020 XSKT'!$8:$11</definedName>
  </definedNames>
  <calcPr calcId="125725"/>
</workbook>
</file>

<file path=xl/calcChain.xml><?xml version="1.0" encoding="utf-8"?>
<calcChain xmlns="http://schemas.openxmlformats.org/spreadsheetml/2006/main">
  <c r="U180" i="18"/>
  <c r="U179"/>
  <c r="AB178"/>
  <c r="U178"/>
  <c r="AC177"/>
  <c r="AB177"/>
  <c r="U177"/>
  <c r="U176"/>
  <c r="AA175"/>
  <c r="U175"/>
  <c r="P175"/>
  <c r="M175"/>
  <c r="L175"/>
  <c r="O175" s="1"/>
  <c r="AB174"/>
  <c r="AA174"/>
  <c r="U174"/>
  <c r="P174"/>
  <c r="M174"/>
  <c r="L174"/>
  <c r="O174" s="1"/>
  <c r="AA173"/>
  <c r="U173"/>
  <c r="P173"/>
  <c r="M173"/>
  <c r="L173"/>
  <c r="O173" s="1"/>
  <c r="AA172"/>
  <c r="U172"/>
  <c r="P172"/>
  <c r="M172"/>
  <c r="L172"/>
  <c r="O172" s="1"/>
  <c r="AA171"/>
  <c r="U171"/>
  <c r="P171"/>
  <c r="M171"/>
  <c r="L171"/>
  <c r="O171" s="1"/>
  <c r="AA170"/>
  <c r="U170"/>
  <c r="P170"/>
  <c r="M170"/>
  <c r="L170"/>
  <c r="O170" s="1"/>
  <c r="AC169"/>
  <c r="AA169"/>
  <c r="U169"/>
  <c r="P169"/>
  <c r="M169"/>
  <c r="L169"/>
  <c r="O169" s="1"/>
  <c r="AA168"/>
  <c r="U168"/>
  <c r="P168"/>
  <c r="M168"/>
  <c r="L168"/>
  <c r="O168" s="1"/>
  <c r="AA167"/>
  <c r="U167"/>
  <c r="P167"/>
  <c r="M167"/>
  <c r="L167"/>
  <c r="O167" s="1"/>
  <c r="AA166"/>
  <c r="U166"/>
  <c r="P166"/>
  <c r="M166"/>
  <c r="L166"/>
  <c r="O166" s="1"/>
  <c r="AA165"/>
  <c r="U165"/>
  <c r="P165"/>
  <c r="M165"/>
  <c r="L165"/>
  <c r="O165" s="1"/>
  <c r="AA164"/>
  <c r="U164"/>
  <c r="P164"/>
  <c r="M164"/>
  <c r="L164"/>
  <c r="O164" s="1"/>
  <c r="AA163"/>
  <c r="U163"/>
  <c r="P163"/>
  <c r="M163"/>
  <c r="L163" s="1"/>
  <c r="AC162"/>
  <c r="AB162"/>
  <c r="AA162"/>
  <c r="Z162"/>
  <c r="Y162"/>
  <c r="X162"/>
  <c r="W162"/>
  <c r="V162"/>
  <c r="U162"/>
  <c r="R162"/>
  <c r="Q162"/>
  <c r="P162"/>
  <c r="N162"/>
  <c r="M162"/>
  <c r="K162"/>
  <c r="J162"/>
  <c r="I162"/>
  <c r="H162"/>
  <c r="AC161"/>
  <c r="AB161"/>
  <c r="AA161"/>
  <c r="Z161"/>
  <c r="Y161"/>
  <c r="X161"/>
  <c r="W161"/>
  <c r="V161"/>
  <c r="U161"/>
  <c r="R161"/>
  <c r="Q161"/>
  <c r="P161"/>
  <c r="N161"/>
  <c r="M161"/>
  <c r="K161"/>
  <c r="J161"/>
  <c r="I161"/>
  <c r="H161"/>
  <c r="AA160"/>
  <c r="Z160"/>
  <c r="U160"/>
  <c r="P160"/>
  <c r="M160"/>
  <c r="L160"/>
  <c r="O160" s="1"/>
  <c r="AA159"/>
  <c r="U159"/>
  <c r="P159"/>
  <c r="M159"/>
  <c r="L159"/>
  <c r="O159" s="1"/>
  <c r="AA158"/>
  <c r="U158"/>
  <c r="P158"/>
  <c r="M158"/>
  <c r="L158"/>
  <c r="O158" s="1"/>
  <c r="I158"/>
  <c r="AA157"/>
  <c r="U157"/>
  <c r="P157"/>
  <c r="M157"/>
  <c r="L157" s="1"/>
  <c r="O157" s="1"/>
  <c r="AA156"/>
  <c r="V156"/>
  <c r="U156"/>
  <c r="P156"/>
  <c r="M156"/>
  <c r="L156"/>
  <c r="O156" s="1"/>
  <c r="AA155"/>
  <c r="U155"/>
  <c r="P155"/>
  <c r="M155"/>
  <c r="L155"/>
  <c r="O155" s="1"/>
  <c r="AA154"/>
  <c r="U154"/>
  <c r="P154"/>
  <c r="M154"/>
  <c r="L154"/>
  <c r="O154" s="1"/>
  <c r="AA153"/>
  <c r="U153"/>
  <c r="P153"/>
  <c r="M153"/>
  <c r="L153"/>
  <c r="L152" s="1"/>
  <c r="AC152"/>
  <c r="AA152"/>
  <c r="Z152"/>
  <c r="Y152"/>
  <c r="X152"/>
  <c r="W152"/>
  <c r="V152"/>
  <c r="U152"/>
  <c r="R152"/>
  <c r="Q152"/>
  <c r="P152"/>
  <c r="N152"/>
  <c r="M152"/>
  <c r="K152"/>
  <c r="J152"/>
  <c r="I152"/>
  <c r="H152"/>
  <c r="AC151"/>
  <c r="AA151"/>
  <c r="Z151"/>
  <c r="Y151"/>
  <c r="X151"/>
  <c r="W151"/>
  <c r="V151"/>
  <c r="U151"/>
  <c r="R151"/>
  <c r="Q151"/>
  <c r="P151"/>
  <c r="N151"/>
  <c r="M151"/>
  <c r="L151"/>
  <c r="K151"/>
  <c r="J151"/>
  <c r="I151"/>
  <c r="H151"/>
  <c r="AC150"/>
  <c r="AA150"/>
  <c r="Z150"/>
  <c r="U150"/>
  <c r="S150"/>
  <c r="O150"/>
  <c r="L150"/>
  <c r="AA149"/>
  <c r="U149"/>
  <c r="P149"/>
  <c r="M149"/>
  <c r="L149" s="1"/>
  <c r="O149" s="1"/>
  <c r="AC148"/>
  <c r="AB148"/>
  <c r="AA148"/>
  <c r="Z148"/>
  <c r="U148"/>
  <c r="P148"/>
  <c r="M148"/>
  <c r="L148"/>
  <c r="O148" s="1"/>
  <c r="AC147"/>
  <c r="AA147"/>
  <c r="Z147"/>
  <c r="U147"/>
  <c r="H147"/>
  <c r="L147" s="1"/>
  <c r="AA146"/>
  <c r="U146"/>
  <c r="P146"/>
  <c r="M146"/>
  <c r="L146"/>
  <c r="O146" s="1"/>
  <c r="H146"/>
  <c r="AA145"/>
  <c r="U145"/>
  <c r="P145"/>
  <c r="M145"/>
  <c r="H145"/>
  <c r="L145" s="1"/>
  <c r="O145" s="1"/>
  <c r="AC144"/>
  <c r="AA144"/>
  <c r="U144"/>
  <c r="O144"/>
  <c r="AA143"/>
  <c r="U143"/>
  <c r="P143"/>
  <c r="M143"/>
  <c r="L143"/>
  <c r="O143" s="1"/>
  <c r="AA142"/>
  <c r="U142"/>
  <c r="P142"/>
  <c r="O142"/>
  <c r="M142"/>
  <c r="L142"/>
  <c r="H142"/>
  <c r="AC141"/>
  <c r="AA141"/>
  <c r="U141"/>
  <c r="P141"/>
  <c r="O141"/>
  <c r="M141"/>
  <c r="L141"/>
  <c r="H141"/>
  <c r="AA140"/>
  <c r="U140"/>
  <c r="P140"/>
  <c r="M140"/>
  <c r="L140"/>
  <c r="O140" s="1"/>
  <c r="AA139"/>
  <c r="U139"/>
  <c r="P139"/>
  <c r="M139"/>
  <c r="L139"/>
  <c r="O139" s="1"/>
  <c r="AA138"/>
  <c r="U138"/>
  <c r="P138"/>
  <c r="M138"/>
  <c r="L138"/>
  <c r="O138" s="1"/>
  <c r="AA137"/>
  <c r="U137"/>
  <c r="P137"/>
  <c r="M137"/>
  <c r="L137"/>
  <c r="O137" s="1"/>
  <c r="AA136"/>
  <c r="U136"/>
  <c r="P136"/>
  <c r="M136"/>
  <c r="L136"/>
  <c r="O136" s="1"/>
  <c r="AC135"/>
  <c r="AB135"/>
  <c r="AA135"/>
  <c r="Z135"/>
  <c r="Y135"/>
  <c r="X135"/>
  <c r="W135"/>
  <c r="V135"/>
  <c r="U135"/>
  <c r="R135"/>
  <c r="Q135"/>
  <c r="P135"/>
  <c r="N135"/>
  <c r="M135"/>
  <c r="L135"/>
  <c r="K135"/>
  <c r="J135"/>
  <c r="I135"/>
  <c r="H135"/>
  <c r="AA134"/>
  <c r="U134"/>
  <c r="P134"/>
  <c r="M134"/>
  <c r="L134"/>
  <c r="O134" s="1"/>
  <c r="AA133"/>
  <c r="U133"/>
  <c r="P133"/>
  <c r="M133"/>
  <c r="L133"/>
  <c r="O133" s="1"/>
  <c r="I133"/>
  <c r="AA132"/>
  <c r="U132"/>
  <c r="P132"/>
  <c r="M132"/>
  <c r="L132"/>
  <c r="O132" s="1"/>
  <c r="V131"/>
  <c r="AA131" s="1"/>
  <c r="P131"/>
  <c r="M131"/>
  <c r="L131"/>
  <c r="O131" s="1"/>
  <c r="I131"/>
  <c r="AA130"/>
  <c r="U130"/>
  <c r="P130"/>
  <c r="M130"/>
  <c r="L130"/>
  <c r="O130" s="1"/>
  <c r="AA129"/>
  <c r="U129"/>
  <c r="P129"/>
  <c r="M129"/>
  <c r="L129"/>
  <c r="O129" s="1"/>
  <c r="AA128"/>
  <c r="U128"/>
  <c r="P128"/>
  <c r="M128"/>
  <c r="L128"/>
  <c r="O128" s="1"/>
  <c r="V127"/>
  <c r="AA127" s="1"/>
  <c r="P127"/>
  <c r="M127"/>
  <c r="L127"/>
  <c r="O127" s="1"/>
  <c r="AA126"/>
  <c r="V126"/>
  <c r="U126"/>
  <c r="P126"/>
  <c r="M126"/>
  <c r="L126"/>
  <c r="O126" s="1"/>
  <c r="AA125"/>
  <c r="U125"/>
  <c r="P125"/>
  <c r="M125"/>
  <c r="L125"/>
  <c r="O125" s="1"/>
  <c r="AA124"/>
  <c r="U124"/>
  <c r="P124"/>
  <c r="M124"/>
  <c r="L124"/>
  <c r="O124" s="1"/>
  <c r="AC123"/>
  <c r="Z123"/>
  <c r="V123"/>
  <c r="U123" s="1"/>
  <c r="P123"/>
  <c r="M123"/>
  <c r="L123" s="1"/>
  <c r="AC122"/>
  <c r="AB122"/>
  <c r="Z122"/>
  <c r="Y122"/>
  <c r="X122"/>
  <c r="W122"/>
  <c r="V122"/>
  <c r="R122"/>
  <c r="Q122"/>
  <c r="P122"/>
  <c r="N122"/>
  <c r="M122"/>
  <c r="K122"/>
  <c r="J122"/>
  <c r="I122"/>
  <c r="H122"/>
  <c r="AC121"/>
  <c r="AB121"/>
  <c r="Z121"/>
  <c r="Y121"/>
  <c r="X121"/>
  <c r="W121"/>
  <c r="V121"/>
  <c r="R121"/>
  <c r="Q121"/>
  <c r="P121"/>
  <c r="N121"/>
  <c r="M121"/>
  <c r="K121"/>
  <c r="J121"/>
  <c r="I121"/>
  <c r="H121"/>
  <c r="AA120"/>
  <c r="U120"/>
  <c r="AA119"/>
  <c r="U119"/>
  <c r="O119"/>
  <c r="AA118"/>
  <c r="U118"/>
  <c r="M118"/>
  <c r="I118"/>
  <c r="AA117"/>
  <c r="U117"/>
  <c r="P117"/>
  <c r="M117"/>
  <c r="L117"/>
  <c r="O117" s="1"/>
  <c r="AA116"/>
  <c r="U116"/>
  <c r="P116"/>
  <c r="M116"/>
  <c r="L116"/>
  <c r="O116" s="1"/>
  <c r="AA115"/>
  <c r="U115"/>
  <c r="M115"/>
  <c r="L115"/>
  <c r="O115" s="1"/>
  <c r="AA114"/>
  <c r="U114"/>
  <c r="P114"/>
  <c r="M114"/>
  <c r="L114"/>
  <c r="O114" s="1"/>
  <c r="AA113"/>
  <c r="U113"/>
  <c r="P113"/>
  <c r="M113"/>
  <c r="L113"/>
  <c r="O113" s="1"/>
  <c r="AA112"/>
  <c r="U112"/>
  <c r="P112"/>
  <c r="M112"/>
  <c r="L112"/>
  <c r="O112" s="1"/>
  <c r="AA111"/>
  <c r="U111"/>
  <c r="P111"/>
  <c r="M111"/>
  <c r="L111" s="1"/>
  <c r="I111"/>
  <c r="AA110"/>
  <c r="U110"/>
  <c r="P110"/>
  <c r="M110"/>
  <c r="L110"/>
  <c r="O110" s="1"/>
  <c r="AA109"/>
  <c r="U109"/>
  <c r="P109"/>
  <c r="M109"/>
  <c r="L109"/>
  <c r="O109" s="1"/>
  <c r="I109"/>
  <c r="AA108"/>
  <c r="U108"/>
  <c r="P108"/>
  <c r="M108"/>
  <c r="L108"/>
  <c r="O108" s="1"/>
  <c r="AC107"/>
  <c r="AB107"/>
  <c r="AA107"/>
  <c r="Z107"/>
  <c r="Y107"/>
  <c r="X107"/>
  <c r="W107"/>
  <c r="V107"/>
  <c r="U107"/>
  <c r="R107"/>
  <c r="Q107"/>
  <c r="P107"/>
  <c r="N107"/>
  <c r="M107"/>
  <c r="K107"/>
  <c r="J107"/>
  <c r="I107"/>
  <c r="H107"/>
  <c r="AC106"/>
  <c r="AB106"/>
  <c r="AA106"/>
  <c r="Z106"/>
  <c r="Y106"/>
  <c r="X106"/>
  <c r="W106"/>
  <c r="V106"/>
  <c r="U106"/>
  <c r="R106"/>
  <c r="P106"/>
  <c r="N106"/>
  <c r="M106"/>
  <c r="K106"/>
  <c r="J106"/>
  <c r="I106"/>
  <c r="H106"/>
  <c r="AB105"/>
  <c r="U105"/>
  <c r="AA104"/>
  <c r="U104"/>
  <c r="AA103"/>
  <c r="U103"/>
  <c r="P103"/>
  <c r="O103"/>
  <c r="M103"/>
  <c r="AA102"/>
  <c r="U102"/>
  <c r="P102"/>
  <c r="M102"/>
  <c r="L102"/>
  <c r="O102" s="1"/>
  <c r="AA101"/>
  <c r="U101"/>
  <c r="P101"/>
  <c r="M101"/>
  <c r="L101"/>
  <c r="O101" s="1"/>
  <c r="AA100"/>
  <c r="U100"/>
  <c r="P100"/>
  <c r="M100"/>
  <c r="L100"/>
  <c r="O100" s="1"/>
  <c r="AA99"/>
  <c r="U99"/>
  <c r="P99"/>
  <c r="M99"/>
  <c r="L99"/>
  <c r="O99" s="1"/>
  <c r="O98" s="1"/>
  <c r="O97" s="1"/>
  <c r="AC98"/>
  <c r="AB98"/>
  <c r="AA98"/>
  <c r="Z98"/>
  <c r="Y98"/>
  <c r="X98"/>
  <c r="W98"/>
  <c r="V98"/>
  <c r="U98"/>
  <c r="R98"/>
  <c r="Q98"/>
  <c r="P98"/>
  <c r="N98"/>
  <c r="M98"/>
  <c r="L98"/>
  <c r="K98"/>
  <c r="J98"/>
  <c r="I98"/>
  <c r="H98"/>
  <c r="AC97"/>
  <c r="AB97"/>
  <c r="AA97"/>
  <c r="Z97"/>
  <c r="Y97"/>
  <c r="X97"/>
  <c r="W97"/>
  <c r="V97"/>
  <c r="U97"/>
  <c r="R97"/>
  <c r="P97"/>
  <c r="N97"/>
  <c r="M97"/>
  <c r="L97"/>
  <c r="K97"/>
  <c r="J97"/>
  <c r="I97"/>
  <c r="H97"/>
  <c r="AA96"/>
  <c r="U96"/>
  <c r="M96"/>
  <c r="L96"/>
  <c r="O96" s="1"/>
  <c r="AA95"/>
  <c r="U95"/>
  <c r="P95"/>
  <c r="M95"/>
  <c r="L95"/>
  <c r="O95" s="1"/>
  <c r="AC94"/>
  <c r="AA94"/>
  <c r="U94"/>
  <c r="M94"/>
  <c r="L94"/>
  <c r="O94" s="1"/>
  <c r="AA93"/>
  <c r="U93"/>
  <c r="P93"/>
  <c r="M93"/>
  <c r="L93"/>
  <c r="O93" s="1"/>
  <c r="I93"/>
  <c r="AA92"/>
  <c r="U92"/>
  <c r="P92"/>
  <c r="M92"/>
  <c r="L92"/>
  <c r="O92" s="1"/>
  <c r="I92"/>
  <c r="AA91"/>
  <c r="U91"/>
  <c r="P91"/>
  <c r="M91"/>
  <c r="L91"/>
  <c r="O91" s="1"/>
  <c r="I91"/>
  <c r="AC90"/>
  <c r="AB90"/>
  <c r="AA90"/>
  <c r="Z90"/>
  <c r="Y90"/>
  <c r="X90"/>
  <c r="W90"/>
  <c r="V90"/>
  <c r="U90"/>
  <c r="R90"/>
  <c r="Q90"/>
  <c r="P90"/>
  <c r="N90"/>
  <c r="M90"/>
  <c r="L90"/>
  <c r="K90"/>
  <c r="J90"/>
  <c r="I90"/>
  <c r="H90"/>
  <c r="AC89"/>
  <c r="AB89"/>
  <c r="AA89"/>
  <c r="Z89"/>
  <c r="Y89"/>
  <c r="X89"/>
  <c r="W89"/>
  <c r="V89"/>
  <c r="U89"/>
  <c r="R89"/>
  <c r="Q89"/>
  <c r="P89"/>
  <c r="N89"/>
  <c r="M89"/>
  <c r="L89"/>
  <c r="K89"/>
  <c r="J89"/>
  <c r="I89"/>
  <c r="H89"/>
  <c r="U88"/>
  <c r="O88"/>
  <c r="L88"/>
  <c r="AA87"/>
  <c r="U87"/>
  <c r="P87"/>
  <c r="M87"/>
  <c r="L87"/>
  <c r="O87" s="1"/>
  <c r="AA86"/>
  <c r="U86"/>
  <c r="P86"/>
  <c r="M86"/>
  <c r="L86"/>
  <c r="O86" s="1"/>
  <c r="AA85"/>
  <c r="U85"/>
  <c r="M85"/>
  <c r="L85"/>
  <c r="O85" s="1"/>
  <c r="AA84"/>
  <c r="U84"/>
  <c r="M84"/>
  <c r="L84"/>
  <c r="O84" s="1"/>
  <c r="AA83"/>
  <c r="U83"/>
  <c r="P83"/>
  <c r="M83"/>
  <c r="L83"/>
  <c r="O83" s="1"/>
  <c r="I83"/>
  <c r="AA82"/>
  <c r="U82"/>
  <c r="P82"/>
  <c r="O82"/>
  <c r="M82"/>
  <c r="L82"/>
  <c r="I82"/>
  <c r="AC81"/>
  <c r="AB81"/>
  <c r="AA81"/>
  <c r="Z81"/>
  <c r="Y81"/>
  <c r="X81"/>
  <c r="W81"/>
  <c r="V81"/>
  <c r="U81"/>
  <c r="R81"/>
  <c r="Q81"/>
  <c r="P81"/>
  <c r="O81"/>
  <c r="N81"/>
  <c r="M81"/>
  <c r="L81"/>
  <c r="K81"/>
  <c r="J81"/>
  <c r="I81"/>
  <c r="H81"/>
  <c r="AC80"/>
  <c r="AB80"/>
  <c r="AA80"/>
  <c r="Z80"/>
  <c r="Y80"/>
  <c r="X80"/>
  <c r="W80"/>
  <c r="V80"/>
  <c r="U80"/>
  <c r="R80"/>
  <c r="Q80"/>
  <c r="P80"/>
  <c r="O80"/>
  <c r="N80"/>
  <c r="M80"/>
  <c r="L80"/>
  <c r="K80"/>
  <c r="J80"/>
  <c r="I80"/>
  <c r="H80"/>
  <c r="AC79"/>
  <c r="AB79"/>
  <c r="U79"/>
  <c r="S79"/>
  <c r="AA78"/>
  <c r="U78"/>
  <c r="P78"/>
  <c r="M78"/>
  <c r="L78"/>
  <c r="O78" s="1"/>
  <c r="AA77"/>
  <c r="U77"/>
  <c r="P77"/>
  <c r="M77"/>
  <c r="L77"/>
  <c r="O77" s="1"/>
  <c r="AA76"/>
  <c r="U76"/>
  <c r="P76"/>
  <c r="M76"/>
  <c r="L76"/>
  <c r="O76" s="1"/>
  <c r="AA75"/>
  <c r="U75"/>
  <c r="P75"/>
  <c r="M75"/>
  <c r="L75"/>
  <c r="O75" s="1"/>
  <c r="I75"/>
  <c r="AA74"/>
  <c r="U74"/>
  <c r="P74"/>
  <c r="M74"/>
  <c r="L74"/>
  <c r="O74" s="1"/>
  <c r="I74"/>
  <c r="AA73"/>
  <c r="U73"/>
  <c r="P73"/>
  <c r="M73"/>
  <c r="L73"/>
  <c r="O73" s="1"/>
  <c r="I73"/>
  <c r="AC72"/>
  <c r="AB72"/>
  <c r="AA72"/>
  <c r="Z72"/>
  <c r="Y72"/>
  <c r="X72"/>
  <c r="W72"/>
  <c r="V72"/>
  <c r="U72"/>
  <c r="R72"/>
  <c r="Q72"/>
  <c r="P72"/>
  <c r="N72"/>
  <c r="M72"/>
  <c r="L72"/>
  <c r="K72"/>
  <c r="J72"/>
  <c r="I72"/>
  <c r="H72"/>
  <c r="AC71"/>
  <c r="AB71"/>
  <c r="AA71"/>
  <c r="Z71"/>
  <c r="Y71"/>
  <c r="X71"/>
  <c r="W71"/>
  <c r="V71"/>
  <c r="U71"/>
  <c r="R71"/>
  <c r="Q71"/>
  <c r="P71"/>
  <c r="N71"/>
  <c r="M71"/>
  <c r="L71"/>
  <c r="K71"/>
  <c r="J71"/>
  <c r="I71"/>
  <c r="H71"/>
  <c r="AA70"/>
  <c r="U70"/>
  <c r="P70"/>
  <c r="M70"/>
  <c r="L70"/>
  <c r="O70" s="1"/>
  <c r="AA69"/>
  <c r="U69"/>
  <c r="P69"/>
  <c r="M69"/>
  <c r="L69"/>
  <c r="O69" s="1"/>
  <c r="AA68"/>
  <c r="U68"/>
  <c r="P68"/>
  <c r="M68"/>
  <c r="L68"/>
  <c r="O68" s="1"/>
  <c r="AA67"/>
  <c r="U67"/>
  <c r="P67"/>
  <c r="M67"/>
  <c r="L67"/>
  <c r="O67" s="1"/>
  <c r="AA66"/>
  <c r="U66"/>
  <c r="P66"/>
  <c r="M66"/>
  <c r="L66"/>
  <c r="O66" s="1"/>
  <c r="AA65"/>
  <c r="U65"/>
  <c r="P65"/>
  <c r="M65"/>
  <c r="L65"/>
  <c r="O65" s="1"/>
  <c r="AA64"/>
  <c r="U64"/>
  <c r="P64"/>
  <c r="M64"/>
  <c r="L64"/>
  <c r="O64" s="1"/>
  <c r="AC63"/>
  <c r="AB63"/>
  <c r="AA63"/>
  <c r="Z63"/>
  <c r="Y63"/>
  <c r="X63"/>
  <c r="W63"/>
  <c r="V63"/>
  <c r="U63"/>
  <c r="R63"/>
  <c r="Q63"/>
  <c r="P63"/>
  <c r="N63"/>
  <c r="M63"/>
  <c r="L63"/>
  <c r="K63"/>
  <c r="J63"/>
  <c r="I63"/>
  <c r="H63"/>
  <c r="AC62"/>
  <c r="AB62"/>
  <c r="AA62"/>
  <c r="Z62"/>
  <c r="Y62"/>
  <c r="X62"/>
  <c r="W62"/>
  <c r="V62"/>
  <c r="U62"/>
  <c r="R62"/>
  <c r="Q62"/>
  <c r="P62"/>
  <c r="N62"/>
  <c r="M62"/>
  <c r="L62"/>
  <c r="K62"/>
  <c r="J62"/>
  <c r="I62"/>
  <c r="H62"/>
  <c r="AA61"/>
  <c r="U61"/>
  <c r="O61"/>
  <c r="AA60"/>
  <c r="U60"/>
  <c r="P60"/>
  <c r="M60"/>
  <c r="L60"/>
  <c r="O60" s="1"/>
  <c r="AA59"/>
  <c r="U59"/>
  <c r="P59"/>
  <c r="M59"/>
  <c r="L59"/>
  <c r="O59" s="1"/>
  <c r="AA58"/>
  <c r="Z58"/>
  <c r="U58" s="1"/>
  <c r="U54" s="1"/>
  <c r="U53" s="1"/>
  <c r="M58"/>
  <c r="L58"/>
  <c r="O58" s="1"/>
  <c r="AA57"/>
  <c r="U57"/>
  <c r="P57"/>
  <c r="M57"/>
  <c r="L57"/>
  <c r="O57" s="1"/>
  <c r="AA56"/>
  <c r="U56"/>
  <c r="P56"/>
  <c r="M56"/>
  <c r="L56"/>
  <c r="O56" s="1"/>
  <c r="I56"/>
  <c r="AA55"/>
  <c r="U55"/>
  <c r="P55"/>
  <c r="M55"/>
  <c r="L55"/>
  <c r="O55" s="1"/>
  <c r="AC54"/>
  <c r="AB54"/>
  <c r="AA54"/>
  <c r="Z54"/>
  <c r="Y54"/>
  <c r="X54"/>
  <c r="W54"/>
  <c r="V54"/>
  <c r="R54"/>
  <c r="Q54"/>
  <c r="P54"/>
  <c r="N54"/>
  <c r="M54"/>
  <c r="L54"/>
  <c r="K54"/>
  <c r="J54"/>
  <c r="I54"/>
  <c r="H54"/>
  <c r="AC53"/>
  <c r="AB53"/>
  <c r="AA53"/>
  <c r="Z53"/>
  <c r="Y53"/>
  <c r="X53"/>
  <c r="W53"/>
  <c r="V53"/>
  <c r="R53"/>
  <c r="Q53"/>
  <c r="P53"/>
  <c r="N53"/>
  <c r="M53"/>
  <c r="L53"/>
  <c r="K53"/>
  <c r="J53"/>
  <c r="I53"/>
  <c r="H53"/>
  <c r="AA52"/>
  <c r="U52"/>
  <c r="P52"/>
  <c r="M52"/>
  <c r="L52"/>
  <c r="O52" s="1"/>
  <c r="AA51"/>
  <c r="U51"/>
  <c r="P51"/>
  <c r="M51"/>
  <c r="L51"/>
  <c r="O51" s="1"/>
  <c r="AA50"/>
  <c r="U50"/>
  <c r="M50"/>
  <c r="L50"/>
  <c r="O50" s="1"/>
  <c r="AA49"/>
  <c r="U49"/>
  <c r="P49"/>
  <c r="M49"/>
  <c r="L49"/>
  <c r="O49" s="1"/>
  <c r="AC48"/>
  <c r="AB48"/>
  <c r="AA48"/>
  <c r="Z48"/>
  <c r="Y48"/>
  <c r="X48"/>
  <c r="W48"/>
  <c r="V48"/>
  <c r="U48"/>
  <c r="R48"/>
  <c r="Q48"/>
  <c r="P48"/>
  <c r="N48"/>
  <c r="M48"/>
  <c r="L48"/>
  <c r="K48"/>
  <c r="J48"/>
  <c r="I48"/>
  <c r="H48"/>
  <c r="AC47"/>
  <c r="AB47"/>
  <c r="AA47"/>
  <c r="Z47"/>
  <c r="Y47"/>
  <c r="X47"/>
  <c r="W47"/>
  <c r="V47"/>
  <c r="U47"/>
  <c r="R47"/>
  <c r="Q47"/>
  <c r="P47"/>
  <c r="N47"/>
  <c r="M47"/>
  <c r="L47"/>
  <c r="K47"/>
  <c r="J47"/>
  <c r="I47"/>
  <c r="H47"/>
  <c r="AA46"/>
  <c r="Z46"/>
  <c r="U46" s="1"/>
  <c r="U39" s="1"/>
  <c r="U38" s="1"/>
  <c r="P46"/>
  <c r="M46"/>
  <c r="L46"/>
  <c r="O46" s="1"/>
  <c r="AA45"/>
  <c r="U45"/>
  <c r="P45"/>
  <c r="M45"/>
  <c r="L45"/>
  <c r="O45" s="1"/>
  <c r="AA44"/>
  <c r="Z44"/>
  <c r="U44"/>
  <c r="P44"/>
  <c r="M44"/>
  <c r="L44"/>
  <c r="O44" s="1"/>
  <c r="AA43"/>
  <c r="U43"/>
  <c r="P43"/>
  <c r="M43"/>
  <c r="L43"/>
  <c r="O43" s="1"/>
  <c r="AA42"/>
  <c r="U42"/>
  <c r="P42"/>
  <c r="M42"/>
  <c r="L42"/>
  <c r="O42" s="1"/>
  <c r="AA41"/>
  <c r="U41"/>
  <c r="P41"/>
  <c r="M41"/>
  <c r="L41"/>
  <c r="O41" s="1"/>
  <c r="AA40"/>
  <c r="U40"/>
  <c r="P40"/>
  <c r="M40"/>
  <c r="L40"/>
  <c r="O40" s="1"/>
  <c r="I40"/>
  <c r="AC39"/>
  <c r="AB39"/>
  <c r="AA39"/>
  <c r="Z39"/>
  <c r="Y39"/>
  <c r="X39"/>
  <c r="W39"/>
  <c r="V39"/>
  <c r="R39"/>
  <c r="Q39"/>
  <c r="P39"/>
  <c r="N39"/>
  <c r="M39"/>
  <c r="L39"/>
  <c r="K39"/>
  <c r="J39"/>
  <c r="I39"/>
  <c r="H39"/>
  <c r="AC38"/>
  <c r="AB38"/>
  <c r="AA38"/>
  <c r="Z38"/>
  <c r="Y38"/>
  <c r="X38"/>
  <c r="W38"/>
  <c r="V38"/>
  <c r="R38"/>
  <c r="Q38"/>
  <c r="P38"/>
  <c r="N38"/>
  <c r="M38"/>
  <c r="L38"/>
  <c r="K38"/>
  <c r="J38"/>
  <c r="I38"/>
  <c r="H38"/>
  <c r="AC37"/>
  <c r="AB37"/>
  <c r="AA37"/>
  <c r="Z37"/>
  <c r="Y37"/>
  <c r="X37"/>
  <c r="W37"/>
  <c r="V37"/>
  <c r="R37"/>
  <c r="P37"/>
  <c r="N37"/>
  <c r="M37"/>
  <c r="K37"/>
  <c r="J37"/>
  <c r="I37"/>
  <c r="H37"/>
  <c r="U36"/>
  <c r="AC35"/>
  <c r="U35"/>
  <c r="I35"/>
  <c r="AB34"/>
  <c r="U34"/>
  <c r="O34"/>
  <c r="AC33"/>
  <c r="AB33"/>
  <c r="Z33"/>
  <c r="U33"/>
  <c r="O33"/>
  <c r="L33"/>
  <c r="AA32"/>
  <c r="U32"/>
  <c r="Q32"/>
  <c r="P32"/>
  <c r="M32"/>
  <c r="L32"/>
  <c r="O32" s="1"/>
  <c r="AA31"/>
  <c r="U31"/>
  <c r="P31"/>
  <c r="M31"/>
  <c r="L31"/>
  <c r="O31" s="1"/>
  <c r="AA30"/>
  <c r="U30"/>
  <c r="P30"/>
  <c r="M30"/>
  <c r="L30"/>
  <c r="O30" s="1"/>
  <c r="AA29"/>
  <c r="U29"/>
  <c r="P29"/>
  <c r="M29"/>
  <c r="L29"/>
  <c r="O29" s="1"/>
  <c r="I29"/>
  <c r="AA28"/>
  <c r="U28"/>
  <c r="P28"/>
  <c r="M28"/>
  <c r="L28"/>
  <c r="O28" s="1"/>
  <c r="I28"/>
  <c r="AC27"/>
  <c r="AA27"/>
  <c r="U27"/>
  <c r="Q27"/>
  <c r="P27"/>
  <c r="O27"/>
  <c r="M27"/>
  <c r="L27"/>
  <c r="AA26"/>
  <c r="U26"/>
  <c r="P26"/>
  <c r="M26"/>
  <c r="L26"/>
  <c r="O26" s="1"/>
  <c r="I26"/>
  <c r="AB25"/>
  <c r="AA25"/>
  <c r="U25"/>
  <c r="P25"/>
  <c r="M25"/>
  <c r="L25"/>
  <c r="O25" s="1"/>
  <c r="AA24"/>
  <c r="U24"/>
  <c r="P24"/>
  <c r="M24"/>
  <c r="L24"/>
  <c r="O24" s="1"/>
  <c r="AA23"/>
  <c r="U23"/>
  <c r="P23"/>
  <c r="M23"/>
  <c r="L23"/>
  <c r="O23" s="1"/>
  <c r="I23"/>
  <c r="AA22"/>
  <c r="U22"/>
  <c r="P22"/>
  <c r="M22"/>
  <c r="L22"/>
  <c r="O22" s="1"/>
  <c r="AC21"/>
  <c r="AB21"/>
  <c r="AA21"/>
  <c r="Z21"/>
  <c r="Y21"/>
  <c r="X21"/>
  <c r="W21"/>
  <c r="V21"/>
  <c r="U21"/>
  <c r="R21"/>
  <c r="Q21"/>
  <c r="P21"/>
  <c r="N21"/>
  <c r="M21"/>
  <c r="L21"/>
  <c r="K21"/>
  <c r="J21"/>
  <c r="I21"/>
  <c r="H21"/>
  <c r="AA20"/>
  <c r="U20"/>
  <c r="P20"/>
  <c r="O20"/>
  <c r="K20"/>
  <c r="M20" s="1"/>
  <c r="J20"/>
  <c r="L20" s="1"/>
  <c r="AA19"/>
  <c r="U19"/>
  <c r="P19"/>
  <c r="O19"/>
  <c r="K19"/>
  <c r="M19" s="1"/>
  <c r="J19"/>
  <c r="L19" s="1"/>
  <c r="AA18"/>
  <c r="U18"/>
  <c r="P18"/>
  <c r="O18"/>
  <c r="J18"/>
  <c r="K18" s="1"/>
  <c r="I18"/>
  <c r="M18" s="1"/>
  <c r="AA17"/>
  <c r="U17"/>
  <c r="P17"/>
  <c r="O17"/>
  <c r="J17"/>
  <c r="L17" s="1"/>
  <c r="I17"/>
  <c r="AA16"/>
  <c r="U16"/>
  <c r="P16"/>
  <c r="O16"/>
  <c r="J16"/>
  <c r="K16" s="1"/>
  <c r="I16"/>
  <c r="M16" s="1"/>
  <c r="AB15"/>
  <c r="AA15"/>
  <c r="Z15"/>
  <c r="Y15"/>
  <c r="X15"/>
  <c r="W15"/>
  <c r="V15"/>
  <c r="U15"/>
  <c r="R15"/>
  <c r="Q15"/>
  <c r="P15"/>
  <c r="O15"/>
  <c r="N15"/>
  <c r="J15"/>
  <c r="I15"/>
  <c r="H15"/>
  <c r="AC14"/>
  <c r="AB14"/>
  <c r="AA14"/>
  <c r="Z14"/>
  <c r="Y14"/>
  <c r="X14"/>
  <c r="W14"/>
  <c r="V14"/>
  <c r="U14"/>
  <c r="R14"/>
  <c r="Q14"/>
  <c r="P14"/>
  <c r="O14"/>
  <c r="N14"/>
  <c r="J14"/>
  <c r="I14"/>
  <c r="H14"/>
  <c r="AC13"/>
  <c r="AB13"/>
  <c r="AA13"/>
  <c r="Z13"/>
  <c r="Y13"/>
  <c r="X13"/>
  <c r="W13"/>
  <c r="V13"/>
  <c r="R13"/>
  <c r="Q13"/>
  <c r="P13"/>
  <c r="O13"/>
  <c r="N13"/>
  <c r="J13"/>
  <c r="I13"/>
  <c r="H13"/>
  <c r="AC12"/>
  <c r="AB12"/>
  <c r="Z12"/>
  <c r="Y12"/>
  <c r="X12"/>
  <c r="W12"/>
  <c r="V12"/>
  <c r="T12"/>
  <c r="S12"/>
  <c r="R12"/>
  <c r="Q12"/>
  <c r="P12"/>
  <c r="N12"/>
  <c r="J12"/>
  <c r="I12"/>
  <c r="H12"/>
  <c r="O54" l="1"/>
  <c r="O53"/>
  <c r="O90"/>
  <c r="O89"/>
  <c r="O163"/>
  <c r="O162" s="1"/>
  <c r="O161" s="1"/>
  <c r="L162"/>
  <c r="L161"/>
  <c r="O48"/>
  <c r="O47"/>
  <c r="O63"/>
  <c r="O62"/>
  <c r="O72"/>
  <c r="O71"/>
  <c r="O111"/>
  <c r="O106" s="1"/>
  <c r="L107"/>
  <c r="L106"/>
  <c r="L37" s="1"/>
  <c r="O123"/>
  <c r="O122" s="1"/>
  <c r="L122"/>
  <c r="L121" s="1"/>
  <c r="O21"/>
  <c r="O39"/>
  <c r="O38" s="1"/>
  <c r="U37"/>
  <c r="U13" s="1"/>
  <c r="O135"/>
  <c r="L16"/>
  <c r="L15" s="1"/>
  <c r="L14" s="1"/>
  <c r="K17"/>
  <c r="K15" s="1"/>
  <c r="K14" s="1"/>
  <c r="K13" s="1"/>
  <c r="K12" s="1"/>
  <c r="L18"/>
  <c r="AA123"/>
  <c r="AA122" s="1"/>
  <c r="AA121" s="1"/>
  <c r="AA12" s="1"/>
  <c r="O153"/>
  <c r="U127"/>
  <c r="U122" s="1"/>
  <c r="U121" s="1"/>
  <c r="U131"/>
  <c r="O151" l="1"/>
  <c r="O152"/>
  <c r="U12"/>
  <c r="M17"/>
  <c r="M15" s="1"/>
  <c r="M14" s="1"/>
  <c r="M13" s="1"/>
  <c r="M12" s="1"/>
  <c r="O107"/>
  <c r="L13"/>
  <c r="L12" s="1"/>
  <c r="O37"/>
  <c r="O121"/>
  <c r="O12" s="1"/>
  <c r="O30" i="1" l="1"/>
  <c r="N30"/>
  <c r="M30"/>
  <c r="L30"/>
  <c r="P33"/>
  <c r="P22"/>
  <c r="P36" l="1"/>
  <c r="P35"/>
  <c r="P34" l="1"/>
  <c r="O25"/>
  <c r="O34"/>
  <c r="P29"/>
  <c r="P32"/>
  <c r="P31"/>
  <c r="P30" s="1"/>
  <c r="P28"/>
  <c r="P27"/>
  <c r="P26"/>
  <c r="P23"/>
  <c r="P21"/>
  <c r="P20"/>
  <c r="P18"/>
  <c r="P17"/>
  <c r="P16"/>
  <c r="P15"/>
  <c r="P19" l="1"/>
  <c r="P14"/>
  <c r="P25"/>
  <c r="P24" s="1"/>
  <c r="O24"/>
  <c r="N34" l="1"/>
  <c r="M34"/>
  <c r="L34"/>
  <c r="O14" l="1"/>
  <c r="N14"/>
  <c r="L14"/>
  <c r="O19"/>
  <c r="N19"/>
  <c r="L19"/>
  <c r="L25"/>
  <c r="M24"/>
  <c r="M13"/>
  <c r="K34"/>
  <c r="J34"/>
  <c r="I34"/>
  <c r="H34"/>
  <c r="K23"/>
  <c r="K32"/>
  <c r="J20"/>
  <c r="I20"/>
  <c r="I19" s="1"/>
  <c r="K31"/>
  <c r="H19"/>
  <c r="H13" s="1"/>
  <c r="K29"/>
  <c r="K28"/>
  <c r="I27"/>
  <c r="K26"/>
  <c r="I26"/>
  <c r="I15"/>
  <c r="L13" l="1"/>
  <c r="N13"/>
  <c r="L24"/>
  <c r="O13"/>
  <c r="P13"/>
  <c r="P12" s="1"/>
  <c r="M12"/>
  <c r="K19"/>
  <c r="K13" s="1"/>
  <c r="K14" s="1"/>
  <c r="J19"/>
  <c r="J13" s="1"/>
  <c r="J14" s="1"/>
  <c r="I13"/>
  <c r="H14"/>
  <c r="H12" s="1"/>
  <c r="L12" l="1"/>
  <c r="O12"/>
  <c r="K12"/>
  <c r="I14"/>
  <c r="I12" s="1"/>
  <c r="J12"/>
  <c r="N25" l="1"/>
  <c r="N24" l="1"/>
  <c r="N12" s="1"/>
</calcChain>
</file>

<file path=xl/comments1.xml><?xml version="1.0" encoding="utf-8"?>
<comments xmlns="http://schemas.openxmlformats.org/spreadsheetml/2006/main">
  <authors>
    <author>AutoBVT</author>
  </authors>
  <commentList>
    <comment ref="Y123" authorId="0">
      <text>
        <r>
          <rPr>
            <b/>
            <sz val="9"/>
            <color indexed="81"/>
            <rFont val="Tahoma"/>
            <family val="2"/>
          </rPr>
          <t>AutoBVT:</t>
        </r>
        <r>
          <rPr>
            <sz val="9"/>
            <color indexed="81"/>
            <rFont val="Tahoma"/>
            <family val="2"/>
          </rPr>
          <t xml:space="preserve">
Bệnh viện đa khoa tỉnh
</t>
        </r>
      </text>
    </comment>
    <comment ref="Z123" authorId="0">
      <text>
        <r>
          <rPr>
            <b/>
            <sz val="9"/>
            <color indexed="81"/>
            <rFont val="Tahoma"/>
            <family val="2"/>
          </rPr>
          <t>AutoBVT:</t>
        </r>
        <r>
          <rPr>
            <sz val="9"/>
            <color indexed="81"/>
            <rFont val="Tahoma"/>
            <family val="2"/>
          </rPr>
          <t xml:space="preserve">
Bệnh viện đa khoa tỉnh
</t>
        </r>
      </text>
    </comment>
  </commentList>
</comments>
</file>

<file path=xl/sharedStrings.xml><?xml version="1.0" encoding="utf-8"?>
<sst xmlns="http://schemas.openxmlformats.org/spreadsheetml/2006/main" count="1033" uniqueCount="500">
  <si>
    <t>ĐVT: Triệu đồng</t>
  </si>
  <si>
    <t>STT</t>
  </si>
  <si>
    <t>Danh mục dự án</t>
  </si>
  <si>
    <t>Chủ đầu tư</t>
  </si>
  <si>
    <t>Địa điểm XD</t>
  </si>
  <si>
    <t>Năng lực thiết kế</t>
  </si>
  <si>
    <t>Thời gian KC-HT</t>
  </si>
  <si>
    <t>Quyết định đầu tư được phê duyệt</t>
  </si>
  <si>
    <t>Kế hoạch trung hạn 2016-2020</t>
  </si>
  <si>
    <t>Đã bố trí đến hết năm 2019</t>
  </si>
  <si>
    <t>Đã giải ngân đến 31/7/20</t>
  </si>
  <si>
    <t>Ghi chú</t>
  </si>
  <si>
    <t>Số quyết định; ngày, tháng, năm ban hành</t>
  </si>
  <si>
    <t xml:space="preserve">TMĐT </t>
  </si>
  <si>
    <t>Tổng số (tất cả các nguồn vốn)</t>
  </si>
  <si>
    <t>Trong đó: NSĐP</t>
  </si>
  <si>
    <t>TỔNG SỐ</t>
  </si>
  <si>
    <t>-</t>
  </si>
  <si>
    <t>Đông Hà</t>
  </si>
  <si>
    <t>UBND huyện Triệu Phong</t>
  </si>
  <si>
    <t>Triệu Phong</t>
  </si>
  <si>
    <t>Hết nhiệm vụ chi</t>
  </si>
  <si>
    <t>Nhà hiệu bộ và các hạng mục phụ trợ Trường THPT Nguyễn Hữu Thận</t>
  </si>
  <si>
    <t>Sở GD&amp;ĐT</t>
  </si>
  <si>
    <t>2019-2020</t>
  </si>
  <si>
    <t>2508/QĐ-UBND 30/10/2018</t>
  </si>
  <si>
    <t>Thanh toán hụt thu 2019 là 200trđ</t>
  </si>
  <si>
    <t>Quảng Trị</t>
  </si>
  <si>
    <t>Các hạng mục phụ trợ Trường  THPT chuyên Lê Quý Đôn</t>
  </si>
  <si>
    <t>1218/QĐ-UBND ngày 13/5/2020</t>
  </si>
  <si>
    <t>Công trình hoàn thành</t>
  </si>
  <si>
    <t>2</t>
  </si>
  <si>
    <t>UBND H. Hướng Hóa</t>
  </si>
  <si>
    <t>Hướng Hóa</t>
  </si>
  <si>
    <t>17-19</t>
  </si>
  <si>
    <t>237.5m2</t>
  </si>
  <si>
    <t>18-20</t>
  </si>
  <si>
    <t>3274/QĐ-UBND ngày 14/8/2018 của UBND H. Hướng Hóa</t>
  </si>
  <si>
    <t>Thanh toán hụt thu 2019 là 500trđ</t>
  </si>
  <si>
    <t>UBND H. Cam Lộ</t>
  </si>
  <si>
    <t>Cam Lộ</t>
  </si>
  <si>
    <t>Trường Mầm non Hoa Hồng, Hạng mục: Nhà học 2 tầng</t>
  </si>
  <si>
    <t>804m2</t>
  </si>
  <si>
    <t>3984/QĐ-UBND ngày 31/10/2016 của UBND huyện Cam Lộ</t>
  </si>
  <si>
    <t>Thanh toán hụt thu 2019 là 262trđ</t>
  </si>
  <si>
    <t>Trường Tiểu học và THCS xã Triệu Độ, huyện Triệu Phong</t>
  </si>
  <si>
    <t>UBND H. Triệu Phong</t>
  </si>
  <si>
    <t>CBĐT</t>
  </si>
  <si>
    <t>Trường Mầm non Hải Thái, huyện Gio Linh</t>
  </si>
  <si>
    <t>UBND H. Gio Linh</t>
  </si>
  <si>
    <t>Gio Linh</t>
  </si>
  <si>
    <t>Trường THCS Nguyễn Trãi, Hạng mục: Nhà 2 tầng 10 phòng học</t>
  </si>
  <si>
    <t>UBND H. Vĩnh Linh</t>
  </si>
  <si>
    <t>Vĩnh Linh</t>
  </si>
  <si>
    <t>10 phòng học, 1.008m2</t>
  </si>
  <si>
    <t>2773/QĐ-UBND ngày 30/10/2016</t>
  </si>
  <si>
    <t>TXQT</t>
  </si>
  <si>
    <t>Trả nợ quyết toán</t>
  </si>
  <si>
    <t>Thanh toán hụt thu 2019 là 1354trđ</t>
  </si>
  <si>
    <t>Sở Y tế</t>
  </si>
  <si>
    <t>Cải tạo</t>
  </si>
  <si>
    <t>Sửa chữa, nâng cấp Nhà Nội, Sản, Nhi Bệnh viện đa khoa khu vực Triệu Hải</t>
  </si>
  <si>
    <t>Bệnh viện ĐK KV Triệu Hải</t>
  </si>
  <si>
    <t>1811/QĐ-UBND 08/8/2018</t>
  </si>
  <si>
    <t>Khoa y học nhiệt đới bệnh viện đa khoa khu vực Triệu Hải</t>
  </si>
  <si>
    <t>2506/QĐ-UBND 29/10/2018</t>
  </si>
  <si>
    <t>Thanh toán hụt thu 2019 là 900trđ</t>
  </si>
  <si>
    <t>Dự án hỗ trợ xử lý chất thải bệnh viện, tỉnh Quảng Trị</t>
  </si>
  <si>
    <t>Đh, VL, TX QT</t>
  </si>
  <si>
    <t>3 bệnh viện</t>
  </si>
  <si>
    <t>19-20</t>
  </si>
  <si>
    <t>1451a, 1452a, 1450a/QĐ-UBND ngày 10/7/2016; 1320, 1321, 1322/QĐ-UBND ngày 25/8/2017</t>
  </si>
  <si>
    <t>Hỗ trợ thiết chế văn hóa huyện Triệu Phong</t>
  </si>
  <si>
    <t>Kế hoạch điều chỉnh</t>
  </si>
  <si>
    <t>Tăng (+)</t>
  </si>
  <si>
    <t>Giảm (-)</t>
  </si>
  <si>
    <t>Kế hoạch năm 2020 sau điều chỉnh</t>
  </si>
  <si>
    <t>Kế hoạch  năm 2020</t>
  </si>
  <si>
    <t>Các dự án giảm vốn</t>
  </si>
  <si>
    <t>*</t>
  </si>
  <si>
    <t>Các dự án tăng vốn</t>
  </si>
  <si>
    <t>Y tế</t>
  </si>
  <si>
    <t>Giáo dục - Đào tạo</t>
  </si>
  <si>
    <t xml:space="preserve">Hỗ trợ xây dựng cơ sở vật chất các xã để đạt chuẩn nông thôn mới </t>
  </si>
  <si>
    <t>Lũy kế số vốn đã bố trí từ khởi công đến hết năm 2015</t>
  </si>
  <si>
    <t>Nhu cầu kế hoạch đầu tư công trung hạn vốn trong nước</t>
  </si>
  <si>
    <t>Kế hoạch bố trí đến hết năm 2019</t>
  </si>
  <si>
    <t>Đakrông</t>
  </si>
  <si>
    <t>TỔNG CỘNG</t>
  </si>
  <si>
    <t>GIÁO DỤC - ĐÀO TẠO</t>
  </si>
  <si>
    <t>Sở GD-ĐT</t>
  </si>
  <si>
    <t>16-18</t>
  </si>
  <si>
    <t>2017-2019</t>
  </si>
  <si>
    <t>Trường THPT Lao Bảo, huyện Hướng Hóa. Hạng mục: Nhà học thực hành và sân bê tông</t>
  </si>
  <si>
    <t>1.080m2</t>
  </si>
  <si>
    <t>2759/QĐ-UBND ngày 30/10/2016</t>
  </si>
  <si>
    <t>UBND TX Quảng Trị</t>
  </si>
  <si>
    <t>Trường Mầm non Hoa Mai, xã Cam Nghĩa, huyện Cam Lộ</t>
  </si>
  <si>
    <t>2677/QĐ-UBND 14/11/2018 của UBND huyện</t>
  </si>
  <si>
    <t>19-21</t>
  </si>
  <si>
    <t>Trường Tiểu học số 2 Khe Sanh, huyện Hướng Hóa</t>
  </si>
  <si>
    <t>8 phòng học</t>
  </si>
  <si>
    <t>Trường PTDT bán trú THCS Hướng Phùng, Hạng mục: Nhà bán trú 2 tầng</t>
  </si>
  <si>
    <t>Hướng Phùng</t>
  </si>
  <si>
    <t>2775/QĐ-UBND ngày 30/10/2016</t>
  </si>
  <si>
    <t>Trường PTDT bán trú TH &amp; THCS Hướng Lập, Hạng mục: Nhà bán trú 2 tầng</t>
  </si>
  <si>
    <t>3590/QĐ-UBND ngày 27/10/2016 của UBND huyện Hướng Hóa</t>
  </si>
  <si>
    <t xml:space="preserve"> Trường Mầm non Hải Chánh, Hạng mục: Nhà 2 tầng</t>
  </si>
  <si>
    <t>695m2</t>
  </si>
  <si>
    <t>867/QĐ-UBND ngày 28/10/2016 của UBND huyện Hải Lăng</t>
  </si>
  <si>
    <t>Trường THCS Trung Hải</t>
  </si>
  <si>
    <t>1.10,7m2</t>
  </si>
  <si>
    <t>1462/QĐ-UBND 28/6/2016</t>
  </si>
  <si>
    <t>Trường THCS Thị trấn Gio Linh, Hạng mục: Nhà 3 tầng 12 phòng học</t>
  </si>
  <si>
    <t>12 phòng học, 1.070m2</t>
  </si>
  <si>
    <t>2747/QĐ-UBND ngày 28/10/2016</t>
  </si>
  <si>
    <t>Trường mầm non Hoa Mai, Hạng mục: Nhà 2 tầng, 6 phòng học</t>
  </si>
  <si>
    <t>6 phòng học, 832m2</t>
  </si>
  <si>
    <t>2748/QĐ-UBND ngày 28/10/2016</t>
  </si>
  <si>
    <t>Trường Tiểu học Linh Hải, Hạng mục: Nhà bán trú, căng tin, phòng học Tiếng Anh</t>
  </si>
  <si>
    <t>731m2</t>
  </si>
  <si>
    <t>Trường MN số 2 Vĩnh Lâm (cụm Tiên Mỹ), Hạng mục: Nhà 2 tầng 6 phòng học</t>
  </si>
  <si>
    <t>6 phòng học, 760m2</t>
  </si>
  <si>
    <t>3270/QĐ-UBND ngày 28/10/2016 của UBND huyện Vĩnh Linh</t>
  </si>
  <si>
    <t>Trường Tiểu học và THCS Vĩnh Hòa (Cụm Đơn Duệ), Hạng mục: Nhà 2 tầng 8 phòng học</t>
  </si>
  <si>
    <t>1527/QĐ-UBND 07/6/2017</t>
  </si>
  <si>
    <t xml:space="preserve"> Trường Tiểu học Càng, Hải Chánh</t>
  </si>
  <si>
    <t>Hỗ trợ thiết chế văn hóa xã Hải Lệ, Thị xã Quảng Trị</t>
  </si>
  <si>
    <t>Sửa chữa, nâng cấp một số hạng mục Trung tâm Y tế huyện Hải lăng</t>
  </si>
  <si>
    <t>Trung tâm Bồi dưỡng chính trị  huyện Triệu Phong</t>
  </si>
  <si>
    <t>Trung tâm Y tế huyện Hải Lăng</t>
  </si>
  <si>
    <t xml:space="preserve">DANH MỤC CÁC DỰ ÁN ĐIỀU CHỈNH KẾ HOẠCH NĂM 2020 </t>
  </si>
  <si>
    <t>Hoàn thành công trình</t>
  </si>
  <si>
    <t>I</t>
  </si>
  <si>
    <t>Cấp tỉnh</t>
  </si>
  <si>
    <t>NGUỒN VỐN XỔ SỐ KIẾN THIẾT</t>
  </si>
  <si>
    <t>Trường THPT Nguyễn Huệ, Thị xã Quảng Trị</t>
  </si>
  <si>
    <t>Trường THPT Cửa Việt, huyện Gio Linh</t>
  </si>
  <si>
    <t>Trường Tiểu học Hàm Nghi</t>
  </si>
  <si>
    <t>Hỗ trợ thiết chế văn hóa huyện Hướng Hóa</t>
  </si>
  <si>
    <t>Dự kiến kế hoạch trung hạn giai đoạn 2016-2020</t>
  </si>
  <si>
    <t>Trong đó: XSKT</t>
  </si>
  <si>
    <t>Tổng số</t>
  </si>
  <si>
    <t>Trong đó</t>
  </si>
  <si>
    <t>Thanh toán nợ XDCB</t>
  </si>
  <si>
    <t>a</t>
  </si>
  <si>
    <t>Các dự án chuyển tiếp từ giai đoạn 2011 - 2015 sang giai đoạn 2016-2020</t>
  </si>
  <si>
    <t>Giảng đường đa năng Trường THPT Gio Linh</t>
  </si>
  <si>
    <t>1277/QĐ-UBND ngày 17/7/2013</t>
  </si>
  <si>
    <t>Nhà học thực hành Trường THPT Vĩnh Linh</t>
  </si>
  <si>
    <t>1914/QĐ-UBND ngày 7/10/10</t>
  </si>
  <si>
    <t>Trường THPT Hướng Phùng, Hướng Hóa</t>
  </si>
  <si>
    <t>233/QĐ-UBND ngày 30/10/2014</t>
  </si>
  <si>
    <t>Nhà nội trú trường PTDTNT Hướng Hoá</t>
  </si>
  <si>
    <t>1700,1m2</t>
  </si>
  <si>
    <t>2014-2015</t>
  </si>
  <si>
    <t>1812/QĐ-UBND ngày 9/10/2013</t>
  </si>
  <si>
    <t>Trường PTDT bán trú THCS Ba Nang</t>
  </si>
  <si>
    <t>UBND huyện Đakrông</t>
  </si>
  <si>
    <t>06 phòng học</t>
  </si>
  <si>
    <t>557QĐ-UBND ngày 29/4/2014</t>
  </si>
  <si>
    <t>b</t>
  </si>
  <si>
    <t>Các dự án khởi công mới giai đoạn 2016-2020</t>
  </si>
  <si>
    <t>Trường THPT Trần Thị Tâm, Hải Lăng. Hạng mục: Nhà đa năng và các hạng mục phụ trợ</t>
  </si>
  <si>
    <t>Hải Lăng</t>
  </si>
  <si>
    <t>780m2</t>
  </si>
  <si>
    <t>2758/QĐ-UBND ngày 30/10/2016</t>
  </si>
  <si>
    <t>Trường THPT Nguyễn Huệ, TX Quảng Trị, Hạng mục: Cải tạo, nâng cấp nhà học lý thuyết</t>
  </si>
  <si>
    <t>Trường THPT Nguyễn Huệ</t>
  </si>
  <si>
    <t>Tx Q.Trị</t>
  </si>
  <si>
    <t>2017</t>
  </si>
  <si>
    <t>2776/QĐ-UBND ngày 30/10/2016</t>
  </si>
  <si>
    <t xml:space="preserve">Trường THPT Hướng Phùng, Hướng Hóa, Hạng mục:  Tường rào, Kè chắn đất </t>
  </si>
  <si>
    <t>Trường THPT Hướng Phùng</t>
  </si>
  <si>
    <t>Tường rào 145m
 Kè 80m</t>
  </si>
  <si>
    <t>2779/QĐ-UBND ngày 30/10/2016</t>
  </si>
  <si>
    <t>15 phòng học, Nhà học thực hành, nhà đa năng, nhà hiệu bộ, Nhà nội trú GV</t>
  </si>
  <si>
    <t>2376a/QĐ-UBND 30/10/2015</t>
  </si>
  <si>
    <t>Giảng đường đa năng Trường Cao đẳng y tế</t>
  </si>
  <si>
    <t>Trường Cao đẳng Y tế</t>
  </si>
  <si>
    <t>1.849,8
m2</t>
  </si>
  <si>
    <t>642/QĐ-UBND 31/3/2016</t>
  </si>
  <si>
    <t>Trung tâm Bồi dưỡng chính trị Triệu Phong</t>
  </si>
  <si>
    <t xml:space="preserve"> Trường THPT Đông Hà, Hạng mục: Nhà hiệu bộ; Nhà đa năng, Nhà học và thực hành</t>
  </si>
  <si>
    <t>Trường THPT Đông Hà</t>
  </si>
  <si>
    <t>3.108m2</t>
  </si>
  <si>
    <t>2757/QĐ-UBND 30/10/2016</t>
  </si>
  <si>
    <t>Trường THPT Chế Lan Viên, Cam Lộ. Hạng mục: Nhà hiệu bộ các hạng mục phụ trợ</t>
  </si>
  <si>
    <t>805m2</t>
  </si>
  <si>
    <t>2760/QĐ-UBND ngày 30/10/2016</t>
  </si>
  <si>
    <t>Trung tâm bồi dưỡng chính trị thành phố Đông Hà</t>
  </si>
  <si>
    <t>UBND TP Đông Hà</t>
  </si>
  <si>
    <t>Cải tạo Nhà học 4 tầng ( Nhà F), Trường Cao đẳng sư phạm Quảng Trị</t>
  </si>
  <si>
    <t>Trường CĐSP Quảng Trị</t>
  </si>
  <si>
    <t xml:space="preserve"> Cải tạo, sửa chửa,</t>
  </si>
  <si>
    <t>1667/QĐ-UBND 18/7/2016</t>
  </si>
  <si>
    <t>Hoàn thiện khuôn viên trụ sở Sở Giáo dục và Đào tạo</t>
  </si>
  <si>
    <t>Phân cấp về cho Huyện</t>
  </si>
  <si>
    <t>2.1</t>
  </si>
  <si>
    <t>Huyện Hướng Hóa</t>
  </si>
  <si>
    <t>Trường Mầm non Bình Minh, Khe Sanh</t>
  </si>
  <si>
    <t xml:space="preserve"> Trường Tiểu học Tân Liên</t>
  </si>
  <si>
    <t>14-15</t>
  </si>
  <si>
    <t>3674/QĐ-UBND 30/10/13</t>
  </si>
  <si>
    <t xml:space="preserve"> Trường THCS Tân Lập</t>
  </si>
  <si>
    <t>298m2</t>
  </si>
  <si>
    <t>15-16</t>
  </si>
  <si>
    <t>5208/QĐ-UBND ngày 28/10/2014</t>
  </si>
  <si>
    <t>Sửa chữa, nâng cấp Trường THCS Tân Lập</t>
  </si>
  <si>
    <t>3602/QĐ-UBND ngày 31/10/2016 của UBND huyện Hướng Hóa</t>
  </si>
  <si>
    <t>16 phòng bán trú</t>
  </si>
  <si>
    <t>512m2</t>
  </si>
  <si>
    <t>TrườngTiểu học số 2 Khe Sanh, huyện Hướng Hóa</t>
  </si>
  <si>
    <t>2.2</t>
  </si>
  <si>
    <t>Huyện Đakrông</t>
  </si>
  <si>
    <t>Trường Mầm non Hướng Hiệp, thôn Hà Bạc. Hạng mục: Nhà 04 phòng học</t>
  </si>
  <si>
    <t>UBND H. Đakrông</t>
  </si>
  <si>
    <t>4 phòng học, 445m2</t>
  </si>
  <si>
    <t>2106/QĐ-UBND ngày 28/10/2016 của UBND huyện Đakrông</t>
  </si>
  <si>
    <t>Trường PTDT bán trú Tà Long</t>
  </si>
  <si>
    <t>834m2</t>
  </si>
  <si>
    <t>2749a/QĐ-UBND 28/10/2016</t>
  </si>
  <si>
    <t>Trường Tiểu học thị trấn Krông Klang. Hạng mục: Nhà 2 tầng 08 phòng học</t>
  </si>
  <si>
    <t>8 phòng học, 681m2</t>
  </si>
  <si>
    <t>2107/QĐ-UBND ngày 28/10/2016 của UBND huyện Đakrông</t>
  </si>
  <si>
    <t>Trường Mầm non Triệu Nguyên. Hạng mục 04 phòng học</t>
  </si>
  <si>
    <t>4 phòng học, 411m2</t>
  </si>
  <si>
    <t>2105/QĐ-UBND ngày 28/10/2016 của UBND huyện Đakrông</t>
  </si>
  <si>
    <t>2.3</t>
  </si>
  <si>
    <t>Huyện Cam Lộ</t>
  </si>
  <si>
    <t>Trường THCS Chế Lan Viên</t>
  </si>
  <si>
    <t>2721/QĐ-UBND ngày 31/10/12</t>
  </si>
  <si>
    <t xml:space="preserve"> Trường Mầm non Hoa Phượng</t>
  </si>
  <si>
    <t>04 phòng học</t>
  </si>
  <si>
    <t>2013-2014</t>
  </si>
  <si>
    <t>2781/QĐ-UBND 30/10/2012</t>
  </si>
  <si>
    <t xml:space="preserve"> Trường Mầm non Vành Khuyên</t>
  </si>
  <si>
    <t>03 phòng</t>
  </si>
  <si>
    <t>2013-2015</t>
  </si>
  <si>
    <t>1878/QĐ-UBND 06/9/2013</t>
  </si>
  <si>
    <t>Trường THCS Lê Thế Hiếu, Hạng mục: Nhà học 2 tầng</t>
  </si>
  <si>
    <t>744m2</t>
  </si>
  <si>
    <t>3981/QĐ-UBND ngày 31/10/2016 của UBND huyện Cam Lộ</t>
  </si>
  <si>
    <t>Trường Tiểu học Nguyễn Bá Ngọc, Hạng mục: Nhà học 2 tầng</t>
  </si>
  <si>
    <t>787m2</t>
  </si>
  <si>
    <t>3983/QĐ-UBND ngày 31/10/2016 của UBND huyện Cam Lộ</t>
  </si>
  <si>
    <t>2.4</t>
  </si>
  <si>
    <t>Huyện Hải Lăng</t>
  </si>
  <si>
    <t>Trường Mầm non Hải Phú</t>
  </si>
  <si>
    <t>Phòng Giáo dục huyện Hải Lăng</t>
  </si>
  <si>
    <t>8 phòng</t>
  </si>
  <si>
    <t>2012-2014</t>
  </si>
  <si>
    <t>3435/QĐ-UBND
ngày 10/12/2013</t>
  </si>
  <si>
    <t>Nhà học bộ môn - Thư viện trường THCS Hải Ba</t>
  </si>
  <si>
    <t>UBND H. Hải Lăng</t>
  </si>
  <si>
    <t>6 phòng học</t>
  </si>
  <si>
    <t>2011-2013</t>
  </si>
  <si>
    <t>2033/QĐ-UBND ngày 30/9/2011</t>
  </si>
  <si>
    <t>Nhà học bộ môn trường THCS Hải Phú</t>
  </si>
  <si>
    <t>715,2m2</t>
  </si>
  <si>
    <t>15-17</t>
  </si>
  <si>
    <t>2439/QĐ-UBND 31/10/2014</t>
  </si>
  <si>
    <t xml:space="preserve"> Trường THCS Hải Xuân, Hạng mục: Nhà hiệu bộ, phòng học bộ môn</t>
  </si>
  <si>
    <t>8 phòng học, 974m2</t>
  </si>
  <si>
    <t xml:space="preserve">  2678  /QĐ-UBND ngày 28/10/2016 </t>
  </si>
  <si>
    <t>Trường THCS Hội Yên, Hạng mục: Nhà học bộ môn</t>
  </si>
  <si>
    <t>868/QĐ-UBND ngày 28/10/2016 của UBND huyện Hải Lăng</t>
  </si>
  <si>
    <t>2.5</t>
  </si>
  <si>
    <t>Huyện Triệu Phong</t>
  </si>
  <si>
    <t>Trường THCS Triệu Thượng, huyện Triệu Phong</t>
  </si>
  <si>
    <t xml:space="preserve"> Trường THCS Triệu Thuận</t>
  </si>
  <si>
    <t>12-13</t>
  </si>
  <si>
    <t>1442a/QĐ-UBND 22/10/12</t>
  </si>
  <si>
    <t xml:space="preserve"> Trường THCS Triệu Phước</t>
  </si>
  <si>
    <t>9 phòng học</t>
  </si>
  <si>
    <t>11-13</t>
  </si>
  <si>
    <t>909/QĐ-UBND 14/6/11</t>
  </si>
  <si>
    <t xml:space="preserve">  Trường THCS Triệu Sơn, Hạng mục: Nhà học thực hành</t>
  </si>
  <si>
    <t>764m2</t>
  </si>
  <si>
    <t>1118/QĐ-UBND ngày 28/10/2016 của UBND huyện Triệu Phong</t>
  </si>
  <si>
    <t xml:space="preserve">  Trường Mầm non trung tâm xã Triệu Hòa</t>
  </si>
  <si>
    <t>654m2</t>
  </si>
  <si>
    <t>1119/QĐ-UBND ngày 28/10/2016 của UBND huyện Triệu Phong</t>
  </si>
  <si>
    <t xml:space="preserve">  Trường Mầm non xã Triệu Trạch</t>
  </si>
  <si>
    <t>759,4m2</t>
  </si>
  <si>
    <t>1120/QĐ-UBND ngày 28/10/2016 của UBND huyện Triệu Phong</t>
  </si>
  <si>
    <t>2.6</t>
  </si>
  <si>
    <t>Huyện Gio Linh</t>
  </si>
  <si>
    <t>Trường Mầm non Gio An</t>
  </si>
  <si>
    <t>212/QĐ-UBND ngày 25/1/11</t>
  </si>
  <si>
    <t>Trường tiểu học TT Cửa Việt</t>
  </si>
  <si>
    <t>1964/QĐ-UBND 28/10/2013</t>
  </si>
  <si>
    <t>6817/QĐ-UBND ngày 31/10/2016 của UBND huyện Gio Linh</t>
  </si>
  <si>
    <t>+</t>
  </si>
  <si>
    <t>2.7</t>
  </si>
  <si>
    <t>Huyện Vĩnh Linh</t>
  </si>
  <si>
    <t xml:space="preserve"> Trường Mầm non Vĩnh Long</t>
  </si>
  <si>
    <t>4 phòng học</t>
  </si>
  <si>
    <t>1785/QĐ-UBND 21/5/13</t>
  </si>
  <si>
    <t>Trường Tiểu học Vĩnh Giang</t>
  </si>
  <si>
    <t>2140/QĐ-UBND 18/6/13</t>
  </si>
  <si>
    <t xml:space="preserve"> Trường Mầm non Vĩnh Thành</t>
  </si>
  <si>
    <t>2419/QĐ-UBND 15/7/13</t>
  </si>
  <si>
    <t>Trường THCS Trần Công Ái, Hạng mục: Nhà học bộ môn và phòng chức năng</t>
  </si>
  <si>
    <t>6 phòng học, 614m2</t>
  </si>
  <si>
    <t>3271/QĐ-UBND ngày 28/10/2016 của UBND huyện Vĩnh Linh</t>
  </si>
  <si>
    <t>2.8</t>
  </si>
  <si>
    <t>Thành phố Đông Hà</t>
  </si>
  <si>
    <t>Nhà đa chức năng trường Tiểu học Phan Bội Châu</t>
  </si>
  <si>
    <t>UBND TP. Đông Hà</t>
  </si>
  <si>
    <t>580m2</t>
  </si>
  <si>
    <t>2015-2017</t>
  </si>
  <si>
    <t>1851/QĐ-UBND 17/9/2014</t>
  </si>
  <si>
    <t xml:space="preserve"> Trường Tiểu học Sông Hiếu, Hạng mục: Nhà 2 tầng 6 phòng học và sân chức năng</t>
  </si>
  <si>
    <t>6 phòng học, 600m2</t>
  </si>
  <si>
    <t>2765/QĐ-UBND ngày 30/10/2016</t>
  </si>
  <si>
    <t>Trường Tiểu học Phan Bội Châu, Hạng mục: Nhà học 2 tầng</t>
  </si>
  <si>
    <t>10 phòng học, 1.045m2</t>
  </si>
  <si>
    <t>2762/QĐ-UBND ngày 30/10/2016</t>
  </si>
  <si>
    <t xml:space="preserve"> Trường THCS Trần Hưng Đạo, Hạng mục: Nhà học 3 tầng, Nhà bảo vệ + liên đội và sân chức năng</t>
  </si>
  <si>
    <t>15 phòng học, 1.950m2</t>
  </si>
  <si>
    <t>2763/QĐ-UBND ngày 30/10/2016</t>
  </si>
  <si>
    <t xml:space="preserve"> Trường THCS Nguyễn Trãi</t>
  </si>
  <si>
    <t>Trường THCS Phan Đình Phùng</t>
  </si>
  <si>
    <t>Thư viện, sân thể dục thể thao</t>
  </si>
  <si>
    <t>2971/QĐ-UBDN ngày 31/10/2017</t>
  </si>
  <si>
    <t>2.9</t>
  </si>
  <si>
    <t>Thị xã Quảng Trị</t>
  </si>
  <si>
    <t xml:space="preserve"> Nhà hiệu bộ , nâng cấp khuôn viên Trường TH Kim Đồng </t>
  </si>
  <si>
    <t>234m2</t>
  </si>
  <si>
    <t>719/QĐ-UBND ngày 30/10/14</t>
  </si>
  <si>
    <t xml:space="preserve"> Trường Tiểu học Lê Quý Đôn</t>
  </si>
  <si>
    <t>467m2</t>
  </si>
  <si>
    <t>2012-2013</t>
  </si>
  <si>
    <t>1059/QĐ-UBND
28/12/12</t>
  </si>
  <si>
    <t xml:space="preserve"> Trường THCS Mạc Đỉnh Chi</t>
  </si>
  <si>
    <t>sân, vườn</t>
  </si>
  <si>
    <t>2014-2016</t>
  </si>
  <si>
    <t>753/QĐ-UBND 21/10/13</t>
  </si>
  <si>
    <t>Trường Mầm non Hương Sen</t>
  </si>
  <si>
    <t>214/QĐ-UBND ngày 09/4/12</t>
  </si>
  <si>
    <t>Trường Mầm non Thành Cổ, Hạng mục: Nhà học tập kết hợp khu hiệu bộ</t>
  </si>
  <si>
    <t>542,3m2</t>
  </si>
  <si>
    <t>1349/QĐ-UBND ngày 31/10/2016 của UBND TXQT</t>
  </si>
  <si>
    <t>Trường Mầm non Hoa Phượng, Hạng mục: Nhà học đa năng kết hợp Khu hiệu bộ</t>
  </si>
  <si>
    <t>360m2</t>
  </si>
  <si>
    <t>1348/QĐ-UBND ngày 31/10/2016 của UBND TXQT</t>
  </si>
  <si>
    <t>Trường THCS Lương Thế Vinh Hạng mục:  Nâng cấp, mở rộng nhà hiệu bộ; Nhà học chức năng</t>
  </si>
  <si>
    <t>300,8m2</t>
  </si>
  <si>
    <t>1346/QĐ-UBND ngày 31/10/2016 của UBND TXQT</t>
  </si>
  <si>
    <t>Trường Tiểu học Kim Đồng, Hạng mục: Nhà 8 phòng học</t>
  </si>
  <si>
    <t>8 phòng học, 731,6m2</t>
  </si>
  <si>
    <t>1347/QĐ-UBND ngày 31/10/2016 của UBND TXQT</t>
  </si>
  <si>
    <t>Nhà hiệu bộ Trường THCS Lý Tự Trọng</t>
  </si>
  <si>
    <t>971m2, 6 phòng học</t>
  </si>
  <si>
    <t>2088/QĐ-UBDN ngày 01/9/2016</t>
  </si>
  <si>
    <t xml:space="preserve"> Trường Mầm non Hoa Mai</t>
  </si>
  <si>
    <t>Trường Tiểu học Nguyễn Trãi, TX Quảng Trị</t>
  </si>
  <si>
    <t>1213/QĐ-UBND ngày 13/10/2016; 227/QĐ-UBND ngày 08/3/2017 của UBND TXQT</t>
  </si>
  <si>
    <t>Trường Mầm non Hương Sen, thị xã Quảng Trị</t>
  </si>
  <si>
    <t>B</t>
  </si>
  <si>
    <t>Y TẾ</t>
  </si>
  <si>
    <t>Trung tâm Y tế dự phòng huyện Gio Linh</t>
  </si>
  <si>
    <t>BQL DA hỗ trợ y tế Bắc Trung Bộ</t>
  </si>
  <si>
    <t>1073/QĐ-UBND ngày 10/6/2011</t>
  </si>
  <si>
    <t>Trạm y tế xã Trung Sơn, Gio Linh</t>
  </si>
  <si>
    <t>1967/QĐ-UBND</t>
  </si>
  <si>
    <t>Trạm y tế xã Cam Thanh, Cam Lộ</t>
  </si>
  <si>
    <t>1565/QĐ-UBND</t>
  </si>
  <si>
    <t>Trạm y tế xã Triệu Đông, Triệu Phong</t>
  </si>
  <si>
    <t>1477/QĐ-UBND</t>
  </si>
  <si>
    <t>Đơn nguyên chống nhiễm khuẩn Bệnh viện đa khoa huyện Cam Lộ</t>
  </si>
  <si>
    <t>Bệnh viện ĐK Cam Lộ</t>
  </si>
  <si>
    <t>Sửa chữa, nâng cấp một số hạng mục phụ trợ Bệnh viện đa khoa huyện Hải Lăng</t>
  </si>
  <si>
    <t>Bệnh viện ĐK Hải Lăng</t>
  </si>
  <si>
    <t>Cơ sở cấp phát thuốc Methadone, Trung tâm Y tế thị xã Quảng Trị</t>
  </si>
  <si>
    <t>Trung tâm Y tế TX Quảng Trị</t>
  </si>
  <si>
    <t>TX Quảng Trị</t>
  </si>
  <si>
    <t>348/QĐ-UBND ngày 09/9/2015</t>
  </si>
  <si>
    <t>Cải tạo, mở rộng Phòng quản lý sức khỏe cán bộ</t>
  </si>
  <si>
    <t>Phòng quản lý SK cán bộ</t>
  </si>
  <si>
    <t>67/QĐ-UBND ngày 18/1/2013, 816/QĐ-UBND ngày 28/4/2014</t>
  </si>
  <si>
    <t>Hỗ trợ mua máy siêu âm cho Trạm Y tế xã Vĩnh Ô, huyện Vĩnh Linh</t>
  </si>
  <si>
    <t>Bệnh viện điều dưỡng và phục hồi chức năng Cửa Tùng</t>
  </si>
  <si>
    <t>Bệnh viện ĐD và PHCN Cửa Tùng</t>
  </si>
  <si>
    <t>2.723m2</t>
  </si>
  <si>
    <t>14-16</t>
  </si>
  <si>
    <t>1747/QĐ-UBND ngày 27/9/2013</t>
  </si>
  <si>
    <t>Phòng khám đa khoa Khu vực Tà Rụt</t>
  </si>
  <si>
    <t>1.566m2</t>
  </si>
  <si>
    <t>2329/QĐ-UBND ngày 28/10/14</t>
  </si>
  <si>
    <t>Phòng khám Đa khoa khu vực Bồ Bản</t>
  </si>
  <si>
    <t>2.230m2</t>
  </si>
  <si>
    <t>2778/QĐ-UBND ngày 30/10/2016</t>
  </si>
  <si>
    <t>Bệnh viện đa khoa khu vực Triệu Hải, Hạng mục: Khối hành chính sự nghiệp</t>
  </si>
  <si>
    <t>Bệnh viện ĐK Khu vực Triệu Hải</t>
  </si>
  <si>
    <t>1.246m2</t>
  </si>
  <si>
    <t>2777/QĐ-UBND ngày 30/10/2016</t>
  </si>
  <si>
    <t>Cải tạo, mở rộng Trung tâm truyền thông giáo dục sức khỏe tỉnh Quảng Trị</t>
  </si>
  <si>
    <t>Trung tâm truyền thông GDSK Quảng Trị</t>
  </si>
  <si>
    <t>597m2</t>
  </si>
  <si>
    <t>17-18</t>
  </si>
  <si>
    <t>2780/QĐ-UBND ngày 30/10/2016</t>
  </si>
  <si>
    <t xml:space="preserve"> Trung tâm giám định Y khoa tỉnh, hạng mục: Cải tạo nhà làm việc, sân bê tông, tường rào, nhà xe</t>
  </si>
  <si>
    <t>Trung tâm Giám định Y khoa</t>
  </si>
  <si>
    <t>2781/QĐ-UBND 30/12/2016</t>
  </si>
  <si>
    <t>Hệ thống hút khói khu nhà 9 tầng, Bệnh viện đa khoa tỉnh</t>
  </si>
  <si>
    <t>Bệnh viện ĐK tỉnh</t>
  </si>
  <si>
    <t>Sửa chữa, nâng cấp Trung tâm Y tế thị xã Quảng Trị</t>
  </si>
  <si>
    <t>Trung tâm Y tế thị xã Quảng Trị</t>
  </si>
  <si>
    <t>Phòng Khám quân dân y tại thôn Tà Mên, xã Ba Nang</t>
  </si>
  <si>
    <t>Trung tâm Y tế huyện Đakrông</t>
  </si>
  <si>
    <t>Bệnh viêện ĐK KV Triệu Hải</t>
  </si>
  <si>
    <t>Sửa chữa, nâng cấp Khu vưc khám chữa bệnh Trung tâm y tế huyện Gio Linh</t>
  </si>
  <si>
    <t>Trung tâm Y tế huyện Gio Linh</t>
  </si>
  <si>
    <t>Sửa chữa phòng khám đa khoa khu vực Lìa, Hướng Hóa</t>
  </si>
  <si>
    <t>Trung tâm Y tế huyện Hướng Hóa</t>
  </si>
  <si>
    <t>Sửa chữa một số hạng mục Trung tâm y tế huyện Hướng Hóa</t>
  </si>
  <si>
    <t>Bệnh viện ĐK khu vực Triệu Hải</t>
  </si>
  <si>
    <t>Trung tâm y tế huyện Cam Lộ</t>
  </si>
  <si>
    <t>Trung tâm Y tế huyện Cam Lộ</t>
  </si>
  <si>
    <t>ĐH, VL, TXQT</t>
  </si>
  <si>
    <t>C</t>
  </si>
  <si>
    <t>PHÚC LỢI XÃ HỘI</t>
  </si>
  <si>
    <t>Nâng cấp, sửa chữa Rạp chiếu phim Đông Hà</t>
  </si>
  <si>
    <t>Trung tâm phát hành phim và chiếu bóng</t>
  </si>
  <si>
    <t>Cải tạo, sửa chữa</t>
  </si>
  <si>
    <t>2155QĐ-UBND ngày 12/11/2013</t>
  </si>
  <si>
    <t>Sửa chữa hệ thống dàn mái khán đàu A và sơn sửa khán đài A, B sân vận động Đông Hà</t>
  </si>
  <si>
    <t xml:space="preserve">Trung tâm Huấn luyện và thi đấu TDTT </t>
  </si>
  <si>
    <t>1954/QĐ-UBND ngày 12/11/2013</t>
  </si>
  <si>
    <t>Xây dựng Cột bảng điện tử tại ngã tư đường Hùng Vương - Lý Thường Kiệt, thành phố Đông Hà</t>
  </si>
  <si>
    <t>2347/QĐ-UBND ngày 29/10/2014</t>
  </si>
  <si>
    <t>Thiết bị Nhà văn hóa thiếu nhi tỉnh</t>
  </si>
  <si>
    <t>Nhà Thiếu nhi tỉnh</t>
  </si>
  <si>
    <t>333a/QĐ-SKH-VX ngày 30/10/2014</t>
  </si>
  <si>
    <t>Hàng rào Nhà thiếu nhi tỉnh</t>
  </si>
  <si>
    <t>Nhà thi đấu và luyện tập thể thao huyện Vĩnh Linh</t>
  </si>
  <si>
    <t>680 chỗ ngồi</t>
  </si>
  <si>
    <t>09-11</t>
  </si>
  <si>
    <t>415/QĐ-UBND ngày 16/3/2009, 1177/QĐ-UBND ngày 13/6/2014</t>
  </si>
  <si>
    <t>Cải tạo, sửa chữa chống xuống cấp Bảo tàng tỉnh</t>
  </si>
  <si>
    <t>Bảo tàng tỉnh</t>
  </si>
  <si>
    <t>2406/QĐ-UBND 01/9/2017</t>
  </si>
  <si>
    <t>Vườn hoa, cây xanh trước Trụ sở Tỉnh ủy</t>
  </si>
  <si>
    <t>137/QĐ-UBND 20/01/2017</t>
  </si>
  <si>
    <t>D</t>
  </si>
  <si>
    <t>HỖ TRỢ XÂY DỰNG CƠ SỞ VẬT CHẤT CÁC XÃ ĐỂ ĐẠT CHUẨN NÔNG THÔN MỚI</t>
  </si>
  <si>
    <t>Hỗ trợ xây dựng các nhà văn hóa cộng đồng nông thôn mới huyện Triệu Phong (Triệu Sơn và Triệu Long)</t>
  </si>
  <si>
    <t xml:space="preserve"> Trạm Y tế  xã Trung Sơn, Gio Linh</t>
  </si>
  <si>
    <t>317m2</t>
  </si>
  <si>
    <t>1967/QĐ-UBND ngày 08/7/2011; 7467/QĐ-UBND 28/12/2016</t>
  </si>
  <si>
    <t xml:space="preserve"> Trạm Y tế xã Triệu Thuận, Triệu Phong</t>
  </si>
  <si>
    <t>354m2</t>
  </si>
  <si>
    <t>1117/QĐ-UBND ngày 28/10/2016 của UBND huyện Triệu Phong</t>
  </si>
  <si>
    <t xml:space="preserve"> Trạm Y tế xã Thanh, huyện hướng Hóa</t>
  </si>
  <si>
    <t>400m2</t>
  </si>
  <si>
    <t>3589/QĐ-UBND ngày 28/10/2016 của UBND huyện Hướng Hóa</t>
  </si>
  <si>
    <t>Sân vận động Trung tâm xã Trung Sơn, huyện Gio Linh</t>
  </si>
  <si>
    <t>UBND xã Trung Sơn</t>
  </si>
  <si>
    <t>Trạm Y tế xã Triệu An, huyện Triệu Phong</t>
  </si>
  <si>
    <t>Chợ Hải Xuân, huyện Hải Lăng</t>
  </si>
  <si>
    <t>UBDN H. Hải Lăng</t>
  </si>
  <si>
    <t>Thiết chế văn hóa xã Hải Dương, Hải Lăng</t>
  </si>
  <si>
    <t>UBND xã Hải Dương</t>
  </si>
  <si>
    <t>Chợ Hải Thái, huyện Gio Linh</t>
  </si>
  <si>
    <t>Hệ thống loa truyền thanh xã Trung Hải, huyện Gio Linh</t>
  </si>
  <si>
    <t>UBND xã Trung Hải</t>
  </si>
  <si>
    <t>Trường Tiểu học xã Hải Phúc, huyện Đakrông</t>
  </si>
  <si>
    <t>Trường Tiểu học và THCS Trung Sơn, huyện Gio Linh</t>
  </si>
  <si>
    <t>Đền tưởng niệm vua Hàm Nghi và các tướng sĩ Cần Vương kết hợp Trung tâm sinh hoạt văn hóa cộng đồng xã Cam Chính</t>
  </si>
  <si>
    <t>Trạm y tế xã Vĩnh Giang, huyện Vĩnh Linh</t>
  </si>
  <si>
    <t>ĐIỀU CHỈNH KẾ HOẠCH ĐẦU TƯ CÔNG TRUNG HẠN GIAI ĐOẠN 2016-2020</t>
  </si>
  <si>
    <t>Năm 2016</t>
  </si>
  <si>
    <t>Năm 2017</t>
  </si>
  <si>
    <t>Năm 2018</t>
  </si>
  <si>
    <t>Năm 2020</t>
  </si>
  <si>
    <t>Năm 2020 chưa điều chỉnh</t>
  </si>
  <si>
    <t>Năm 2019 chưa điều chỉnh</t>
  </si>
  <si>
    <t xml:space="preserve">Năm 2019 </t>
  </si>
  <si>
    <t>2581/QĐ-UBND ngày 31/10/2018</t>
  </si>
  <si>
    <t xml:space="preserve">24 phòng học </t>
  </si>
  <si>
    <t>6 phòng học, 524m2</t>
  </si>
  <si>
    <t>18-19</t>
  </si>
  <si>
    <t>3274/QĐ-UBND ngày 14/8/2018 của UBND huyện Hướng Hóa</t>
  </si>
  <si>
    <t>Khe Sanh</t>
  </si>
  <si>
    <t>696m2</t>
  </si>
  <si>
    <t>2519/QĐ-UBND ngày 30/10/2018</t>
  </si>
  <si>
    <t>3701/QĐ-UBND 30/12/2013</t>
  </si>
  <si>
    <t>1858/QĐ-UBND 22/7/2019</t>
  </si>
  <si>
    <t>Kế hoạch trung hạn giai đoạn 2016-2020 đã giao</t>
  </si>
  <si>
    <t>Kế hoạch trung hạn giai đoạn 2016-2020 đề nghị điều chỉnh</t>
  </si>
  <si>
    <t>Trong đó:</t>
  </si>
  <si>
    <t>Danh mục các dự án điều chỉnh</t>
  </si>
  <si>
    <t>Trường TH Hàm Nghi</t>
  </si>
  <si>
    <t>Trường TH&amp;THCS Trung Sơn, huyện Gio Linh</t>
  </si>
  <si>
    <t>(Kèm theo Nghị quyết số         /NQ-HĐND ngày 10 tháng 11 năm 2020 của Hội đồng nhân dân tỉnh)</t>
  </si>
  <si>
    <t>Phụ lục II</t>
  </si>
  <si>
    <t>Phụ lục I</t>
  </si>
  <si>
    <t>(Kèm theo Nghị quyết số           /NQ-HĐND ngày 10 tháng 11 năm 2020 của Hội đồng nhân dân tỉnh)</t>
  </si>
</sst>
</file>

<file path=xl/styles.xml><?xml version="1.0" encoding="utf-8"?>
<styleSheet xmlns="http://schemas.openxmlformats.org/spreadsheetml/2006/main">
  <numFmts count="177">
    <numFmt numFmtId="41" formatCode="_-* #,##0\ _₫_-;\-* #,##0\ _₫_-;_-* &quot;-&quot;\ _₫_-;_-@_-"/>
    <numFmt numFmtId="43" formatCode="_-* #,##0.00\ _₫_-;\-* #,##0.00\ _₫_-;_-* &quot;-&quot;??\ _₫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#,##0.000"/>
    <numFmt numFmtId="171" formatCode="_(* #,##0_);_(* \(#,##0\);_(* &quot;-&quot;??_);_(@_)"/>
    <numFmt numFmtId="172" formatCode="_-&quot;ñ&quot;* #,##0_-;\-&quot;ñ&quot;* #,##0_-;_-&quot;ñ&quot;* &quot;-&quot;_-;_-@_-"/>
    <numFmt numFmtId="173" formatCode="_-* #,##0\ &quot;F&quot;_-;\-* #,##0\ &quot;F&quot;_-;_-* &quot;-&quot;\ &quot;F&quot;_-;_-@_-"/>
    <numFmt numFmtId="174" formatCode="&quot;\&quot;#,##0;[Red]&quot;\&quot;&quot;\&quot;\-#,##0"/>
    <numFmt numFmtId="175" formatCode="#,##0\ &quot;DM&quot;;\-#,##0\ &quot;DM&quot;"/>
    <numFmt numFmtId="176" formatCode="0.000%"/>
    <numFmt numFmtId="177" formatCode="#.##00"/>
    <numFmt numFmtId="178" formatCode="_-* #,##0_-;\-* #,##0_-;_-* &quot;-&quot;_-;_-@_-"/>
    <numFmt numFmtId="179" formatCode="_-* #,##0.00_-;\-* #,##0.00_-;_-* &quot;-&quot;??_-;_-@_-"/>
    <numFmt numFmtId="180" formatCode="&quot;Rp&quot;#,##0_);[Red]\(&quot;Rp&quot;#,##0\)"/>
    <numFmt numFmtId="181" formatCode="_ * #,##0_)\ &quot;$&quot;_ ;_ * \(#,##0\)\ &quot;$&quot;_ ;_ * &quot;-&quot;_)\ &quot;$&quot;_ ;_ @_ "/>
    <numFmt numFmtId="182" formatCode="_-&quot;$&quot;* #,##0_-;\-&quot;$&quot;* #,##0_-;_-&quot;$&quot;* &quot;-&quot;_-;_-@_-"/>
    <numFmt numFmtId="183" formatCode="_-* #,##0\ _F_-;\-* #,##0\ _F_-;_-* &quot;-&quot;\ _F_-;_-@_-"/>
    <numFmt numFmtId="184" formatCode="_-* #,##0\ &quot;€&quot;_-;\-* #,##0\ &quot;€&quot;_-;_-* &quot;-&quot;\ &quot;€&quot;_-;_-@_-"/>
    <numFmt numFmtId="185" formatCode="_-* #,##0\ &quot;$&quot;_-;\-* #,##0\ &quot;$&quot;_-;_-* &quot;-&quot;\ &quot;$&quot;_-;_-@_-"/>
    <numFmt numFmtId="186" formatCode="_ * #,##0_)&quot;$&quot;_ ;_ * \(#,##0\)&quot;$&quot;_ ;_ * &quot;-&quot;_)&quot;$&quot;_ ;_ @_ "/>
    <numFmt numFmtId="187" formatCode="_-&quot;€&quot;* #,##0_-;\-&quot;€&quot;* #,##0_-;_-&quot;€&quot;* &quot;-&quot;_-;_-@_-"/>
    <numFmt numFmtId="188" formatCode="_-* #,##0.00\ _F_-;\-* #,##0.00\ _F_-;_-* &quot;-&quot;??\ _F_-;_-@_-"/>
    <numFmt numFmtId="189" formatCode="_-* #,##0.00\ _€_-;\-* #,##0.00\ _€_-;_-* &quot;-&quot;??\ _€_-;_-@_-"/>
    <numFmt numFmtId="190" formatCode="_ * #,##0.00_ ;_ * \-#,##0.00_ ;_ * &quot;-&quot;??_ ;_ @_ "/>
    <numFmt numFmtId="191" formatCode="_-* #,##0.00\ _V_N_D_-;\-* #,##0.00\ _V_N_D_-;_-* &quot;-&quot;??\ _V_N_D_-;_-@_-"/>
    <numFmt numFmtId="192" formatCode="_ * #,##0.00_)\ _$_ ;_ * \(#,##0.00\)\ _$_ ;_ * &quot;-&quot;??_)\ _$_ ;_ @_ "/>
    <numFmt numFmtId="193" formatCode="_ * #,##0.00_)_$_ ;_ * \(#,##0.00\)_$_ ;_ * &quot;-&quot;??_)_$_ ;_ @_ "/>
    <numFmt numFmtId="194" formatCode="_-* #,##0.00\ _ñ_-;\-* #,##0.00\ _ñ_-;_-* &quot;-&quot;??\ _ñ_-;_-@_-"/>
    <numFmt numFmtId="195" formatCode="_-* #,##0.00\ _ñ_-;_-* #,##0.00\ _ñ\-;_-* &quot;-&quot;??\ _ñ_-;_-@_-"/>
    <numFmt numFmtId="196" formatCode="_(&quot;$&quot;\ * #,##0_);_(&quot;$&quot;\ * \(#,##0\);_(&quot;$&quot;\ * &quot;-&quot;_);_(@_)"/>
    <numFmt numFmtId="197" formatCode="_-* #,##0.00000000_-;\-* #,##0.00000000_-;_-* &quot;-&quot;??_-;_-@_-"/>
    <numFmt numFmtId="198" formatCode="_(&quot;€&quot;\ * #,##0_);_(&quot;€&quot;\ * \(#,##0\);_(&quot;€&quot;\ * &quot;-&quot;_);_(@_)"/>
    <numFmt numFmtId="199" formatCode="_-* #,##0\ &quot;ñ&quot;_-;\-* #,##0\ &quot;ñ&quot;_-;_-* &quot;-&quot;\ &quot;ñ&quot;_-;_-@_-"/>
    <numFmt numFmtId="200" formatCode="_-* #,##0\ _€_-;\-* #,##0\ _€_-;_-* &quot;-&quot;\ _€_-;_-@_-"/>
    <numFmt numFmtId="201" formatCode="_ * #,##0_ ;_ * \-#,##0_ ;_ * &quot;-&quot;_ ;_ @_ "/>
    <numFmt numFmtId="202" formatCode="_-* #,##0\ _V_N_D_-;\-* #,##0\ _V_N_D_-;_-* &quot;-&quot;\ _V_N_D_-;_-@_-"/>
    <numFmt numFmtId="203" formatCode="_ * #,##0_)\ _$_ ;_ * \(#,##0\)\ _$_ ;_ * &quot;-&quot;_)\ _$_ ;_ @_ "/>
    <numFmt numFmtId="204" formatCode="_ * #,##0_)_$_ ;_ * \(#,##0\)_$_ ;_ * &quot;-&quot;_)_$_ ;_ @_ "/>
    <numFmt numFmtId="205" formatCode="_-* #,##0\ _$_-;\-* #,##0\ _$_-;_-* &quot;-&quot;\ _$_-;_-@_-"/>
    <numFmt numFmtId="206" formatCode="_-* #,##0\ _ñ_-;\-* #,##0\ _ñ_-;_-* &quot;-&quot;\ _ñ_-;_-@_-"/>
    <numFmt numFmtId="207" formatCode="_-* #,##0\ _ñ_-;_-* #,##0\ _ñ\-;_-* &quot;-&quot;\ _ñ_-;_-@_-"/>
    <numFmt numFmtId="208" formatCode="_ &quot;\&quot;* #,##0_ ;_ &quot;\&quot;* \-#,##0_ ;_ &quot;\&quot;* &quot;-&quot;_ ;_ @_ "/>
    <numFmt numFmtId="209" formatCode="&quot;\&quot;#,##0.00;[Red]&quot;\&quot;\-#,##0.00"/>
    <numFmt numFmtId="210" formatCode="&quot;\&quot;#,##0;[Red]&quot;\&quot;\-#,##0"/>
    <numFmt numFmtId="211" formatCode="_ * #,##0_)\ &quot;F&quot;_ ;_ * \(#,##0\)\ &quot;F&quot;_ ;_ * &quot;-&quot;_)\ &quot;F&quot;_ ;_ @_ "/>
    <numFmt numFmtId="212" formatCode="&quot;£&quot;#,##0.00;\-&quot;£&quot;#,##0.00"/>
    <numFmt numFmtId="213" formatCode="_-&quot;F&quot;* #,##0_-;\-&quot;F&quot;* #,##0_-;_-&quot;F&quot;* &quot;-&quot;_-;_-@_-"/>
    <numFmt numFmtId="214" formatCode="_ * #,##0.00_)&quot;$&quot;_ ;_ * \(#,##0.00\)&quot;$&quot;_ ;_ * &quot;-&quot;??_)&quot;$&quot;_ ;_ @_ "/>
    <numFmt numFmtId="215" formatCode="_ * #,##0.0_)_$_ ;_ * \(#,##0.0\)_$_ ;_ * &quot;-&quot;??_)_$_ ;_ @_ "/>
    <numFmt numFmtId="216" formatCode=";;"/>
    <numFmt numFmtId="217" formatCode="_ * #,##0.00_)&quot;€&quot;_ ;_ * \(#,##0.00\)&quot;€&quot;_ ;_ * &quot;-&quot;??_)&quot;€&quot;_ ;_ @_ "/>
    <numFmt numFmtId="218" formatCode="#,##0.0_);\(#,##0.0\)"/>
    <numFmt numFmtId="219" formatCode="_ &quot;\&quot;* #,##0.00_ ;_ &quot;\&quot;* &quot;\&quot;&quot;\&quot;&quot;\&quot;&quot;\&quot;&quot;\&quot;&quot;\&quot;&quot;\&quot;&quot;\&quot;&quot;\&quot;&quot;\&quot;&quot;\&quot;&quot;\&quot;\-#,##0.00_ ;_ &quot;\&quot;* &quot;-&quot;??_ ;_ @_ "/>
    <numFmt numFmtId="220" formatCode="0.0%"/>
    <numFmt numFmtId="221" formatCode="_ * #,##0.00_ ;_ * &quot;\&quot;&quot;\&quot;&quot;\&quot;&quot;\&quot;&quot;\&quot;&quot;\&quot;&quot;\&quot;&quot;\&quot;&quot;\&quot;&quot;\&quot;&quot;\&quot;&quot;\&quot;\-#,##0.00_ ;_ * &quot;-&quot;??_ ;_ @_ "/>
    <numFmt numFmtId="222" formatCode="&quot;$&quot;#,##0.00"/>
    <numFmt numFmtId="223" formatCode="&quot;\&quot;#,##0;&quot;\&quot;&quot;\&quot;&quot;\&quot;&quot;\&quot;&quot;\&quot;&quot;\&quot;&quot;\&quot;&quot;\&quot;&quot;\&quot;&quot;\&quot;&quot;\&quot;&quot;\&quot;&quot;\&quot;&quot;\&quot;\-#,##0"/>
    <numFmt numFmtId="224" formatCode="_ * #,##0.00_)&quot;£&quot;_ ;_ * \(#,##0.00\)&quot;£&quot;_ ;_ * &quot;-&quot;??_)&quot;£&quot;_ ;_ @_ "/>
    <numFmt numFmtId="225" formatCode="&quot;\&quot;#,##0;[Red]&quot;\&quot;&quot;\&quot;&quot;\&quot;&quot;\&quot;&quot;\&quot;&quot;\&quot;&quot;\&quot;&quot;\&quot;&quot;\&quot;&quot;\&quot;&quot;\&quot;&quot;\&quot;&quot;\&quot;&quot;\&quot;\-#,##0"/>
    <numFmt numFmtId="226" formatCode="_-&quot;$&quot;* #,##0.00_-;\-&quot;$&quot;* #,##0.00_-;_-&quot;$&quot;* &quot;-&quot;??_-;_-@_-"/>
    <numFmt numFmtId="227" formatCode="_ * #,##0_ ;_ * &quot;\&quot;&quot;\&quot;&quot;\&quot;&quot;\&quot;&quot;\&quot;&quot;\&quot;&quot;\&quot;&quot;\&quot;&quot;\&quot;&quot;\&quot;&quot;\&quot;&quot;\&quot;\-#,##0_ ;_ * &quot;-&quot;_ ;_ @_ "/>
    <numFmt numFmtId="228" formatCode="0.0%;\(0.0%\)"/>
    <numFmt numFmtId="229" formatCode="&quot;\&quot;#,##0.00;&quot;\&quot;&quot;\&quot;&quot;\&quot;&quot;\&quot;&quot;\&quot;&quot;\&quot;&quot;\&quot;&quot;\&quot;&quot;\&quot;&quot;\&quot;&quot;\&quot;&quot;\&quot;&quot;\&quot;&quot;\&quot;\-#,##0.00"/>
    <numFmt numFmtId="230" formatCode="_-* #,##0.00\ &quot;F&quot;_-;\-* #,##0.00\ &quot;F&quot;_-;_-* &quot;-&quot;??\ &quot;F&quot;_-;_-@_-"/>
    <numFmt numFmtId="231" formatCode="0.000_)"/>
    <numFmt numFmtId="232" formatCode="#,##0_)_%;\(#,##0\)_%;"/>
    <numFmt numFmtId="233" formatCode="_(* #,##0.0_);_(* \(#,##0.0\);_(* &quot;-&quot;??_);_(@_)"/>
    <numFmt numFmtId="234" formatCode="_._.* #,##0.0_)_%;_._.* \(#,##0.0\)_%"/>
    <numFmt numFmtId="235" formatCode="#,##0.0_)_%;\(#,##0.0\)_%;\ \ .0_)_%"/>
    <numFmt numFmtId="236" formatCode="_._.* #,##0.00_)_%;_._.* \(#,##0.00\)_%"/>
    <numFmt numFmtId="237" formatCode="#,##0.00_)_%;\(#,##0.00\)_%;\ \ .00_)_%"/>
    <numFmt numFmtId="238" formatCode="_._.* #,##0.000_)_%;_._.* \(#,##0.000\)_%"/>
    <numFmt numFmtId="239" formatCode="#,##0.000_)_%;\(#,##0.000\)_%;\ \ .000_)_%"/>
    <numFmt numFmtId="240" formatCode="&quot;$&quot;#,##0;[Red]\-&quot;$&quot;#,##0"/>
    <numFmt numFmtId="241" formatCode="_-* #,##0_-;\-* #,##0_-;_-* &quot;-&quot;??_-;_-@_-"/>
    <numFmt numFmtId="242" formatCode="_(* #,##0.00_);_(* \(#,##0.00\);_(* &quot;-&quot;&quot;?&quot;&quot;?&quot;_);_(@_)"/>
    <numFmt numFmtId="243" formatCode="_-* #,##0\ &quot;þ&quot;_-;\-* #,##0\ &quot;þ&quot;_-;_-* &quot;-&quot;\ &quot;þ&quot;_-;_-@_-"/>
    <numFmt numFmtId="244" formatCode="_-* #,##0.00\ _þ_-;\-* #,##0.00\ _þ_-;_-* &quot;-&quot;??\ _þ_-;_-@_-"/>
    <numFmt numFmtId="245" formatCode="_-* #,##0\ _₫_-;\-* #,##0\ _₫_-;_-* &quot;-&quot;??\ _₫_-;_-@_-"/>
    <numFmt numFmtId="246" formatCode="\t#\ ??/??"/>
    <numFmt numFmtId="247" formatCode="0.0000"/>
    <numFmt numFmtId="248" formatCode="_-* #,##0.00\ _$_-;\-* #,##0.00\ _$_-;_-* &quot;-&quot;??\ _$_-;_-@_-"/>
    <numFmt numFmtId="249" formatCode="&quot;$&quot;#,##0;\-&quot;$&quot;#,##0"/>
    <numFmt numFmtId="250" formatCode="&quot;True&quot;;&quot;True&quot;;&quot;False&quot;"/>
    <numFmt numFmtId="251" formatCode="_(* #,##0.0_);_(* \(#,##0.0\);_(* &quot;-&quot;?_);_(@_)"/>
    <numFmt numFmtId="252" formatCode="&quot;\&quot;#&quot;,&quot;##0&quot;.&quot;00;[Red]&quot;\&quot;\-#&quot;,&quot;##0&quot;.&quot;00"/>
    <numFmt numFmtId="253" formatCode="#,##0.00;[Red]#,##0.00"/>
    <numFmt numFmtId="254" formatCode="#,##0;\(#,##0\)"/>
    <numFmt numFmtId="255" formatCode="_._.* \(#,##0\)_%;_._.* #,##0_)_%;_._.* 0_)_%;_._.@_)_%"/>
    <numFmt numFmtId="256" formatCode="_._.&quot;€&quot;* \(#,##0\)_%;_._.&quot;€&quot;* #,##0_)_%;_._.&quot;€&quot;* 0_)_%;_._.@_)_%"/>
    <numFmt numFmtId="257" formatCode="* \(#,##0\);* #,##0_);&quot;-&quot;??_);@"/>
    <numFmt numFmtId="258" formatCode="_ &quot;R&quot;\ * #,##0_ ;_ &quot;R&quot;\ * \-#,##0_ ;_ &quot;R&quot;\ * &quot;-&quot;_ ;_ @_ "/>
    <numFmt numFmtId="259" formatCode="_ * #,##0.00_ ;_ * &quot;\&quot;&quot;\&quot;&quot;\&quot;&quot;\&quot;&quot;\&quot;&quot;\&quot;\-#,##0.00_ ;_ * &quot;-&quot;??_ ;_ @_ "/>
    <numFmt numFmtId="260" formatCode="&quot;€&quot;* #,##0_)_%;&quot;€&quot;* \(#,##0\)_%;&quot;€&quot;* &quot;-&quot;??_)_%;@_)_%"/>
    <numFmt numFmtId="261" formatCode="&quot;$&quot;* #,##0_)_%;&quot;$&quot;* \(#,##0\)_%;&quot;$&quot;* &quot;-&quot;??_)_%;@_)_%"/>
    <numFmt numFmtId="262" formatCode="&quot;\&quot;#,##0.00;&quot;\&quot;&quot;\&quot;&quot;\&quot;&quot;\&quot;&quot;\&quot;&quot;\&quot;&quot;\&quot;&quot;\&quot;\-#,##0.00"/>
    <numFmt numFmtId="263" formatCode="_._.&quot;€&quot;* #,##0.0_)_%;_._.&quot;€&quot;* \(#,##0.0\)_%"/>
    <numFmt numFmtId="264" formatCode="&quot;€&quot;* #,##0.0_)_%;&quot;€&quot;* \(#,##0.0\)_%;&quot;€&quot;* \ .0_)_%"/>
    <numFmt numFmtId="265" formatCode="_._.&quot;$&quot;* #,##0.0_)_%;_._.&quot;$&quot;* \(#,##0.0\)_%"/>
    <numFmt numFmtId="266" formatCode="_._.&quot;€&quot;* #,##0.00_)_%;_._.&quot;€&quot;* \(#,##0.00\)_%"/>
    <numFmt numFmtId="267" formatCode="&quot;€&quot;* #,##0.00_)_%;&quot;€&quot;* \(#,##0.00\)_%;&quot;€&quot;* \ .00_)_%"/>
    <numFmt numFmtId="268" formatCode="_._.&quot;$&quot;* #,##0.00_)_%;_._.&quot;$&quot;* \(#,##0.00\)_%"/>
    <numFmt numFmtId="269" formatCode="_._.&quot;€&quot;* #,##0.000_)_%;_._.&quot;€&quot;* \(#,##0.000\)_%"/>
    <numFmt numFmtId="270" formatCode="&quot;€&quot;* #,##0.000_)_%;&quot;€&quot;* \(#,##0.000\)_%;&quot;€&quot;* \ .000_)_%"/>
    <numFmt numFmtId="271" formatCode="_._.&quot;$&quot;* #,##0.000_)_%;_._.&quot;$&quot;* \(#,##0.000\)_%"/>
    <numFmt numFmtId="272" formatCode="_-* #,##0.00\ &quot;€&quot;_-;\-* #,##0.00\ &quot;€&quot;_-;_-* &quot;-&quot;??\ &quot;€&quot;_-;_-@_-"/>
    <numFmt numFmtId="273" formatCode="_ * #,##0_ ;_ * &quot;\&quot;&quot;\&quot;&quot;\&quot;&quot;\&quot;&quot;\&quot;&quot;\&quot;\-#,##0_ ;_ * &quot;-&quot;_ ;_ @_ "/>
    <numFmt numFmtId="274" formatCode="\$#,##0\ ;\(\$#,##0\)"/>
    <numFmt numFmtId="275" formatCode="&quot;$&quot;#,##0\ ;\(&quot;$&quot;#,##0\)"/>
    <numFmt numFmtId="276" formatCode="\t0.00%"/>
    <numFmt numFmtId="277" formatCode="0.000"/>
    <numFmt numFmtId="278" formatCode="* #,##0_);* \(#,##0\);&quot;-&quot;??_);@"/>
    <numFmt numFmtId="279" formatCode="\U\S\$#,##0.00;\(\U\S\$#,##0.00\)"/>
    <numFmt numFmtId="280" formatCode="_(\§\g\ #,##0_);_(\§\g\ \(#,##0\);_(\§\g\ &quot;-&quot;??_);_(@_)"/>
    <numFmt numFmtId="281" formatCode="_(\§\g\ #,##0_);_(\§\g\ \(#,##0\);_(\§\g\ &quot;-&quot;_);_(@_)"/>
    <numFmt numFmtId="282" formatCode="\§\g#,##0_);\(\§\g#,##0\)"/>
    <numFmt numFmtId="283" formatCode="_-&quot;VND&quot;* #,##0_-;\-&quot;VND&quot;* #,##0_-;_-&quot;VND&quot;* &quot;-&quot;_-;_-@_-"/>
    <numFmt numFmtId="284" formatCode="_(&quot;Rp&quot;* #,##0.00_);_(&quot;Rp&quot;* \(#,##0.00\);_(&quot;Rp&quot;* &quot;-&quot;??_);_(@_)"/>
    <numFmt numFmtId="285" formatCode="#,##0.00\ &quot;FB&quot;;[Red]\-#,##0.00\ &quot;FB&quot;"/>
    <numFmt numFmtId="286" formatCode="#,##0\ &quot;$&quot;;\-#,##0\ &quot;$&quot;"/>
    <numFmt numFmtId="287" formatCode="_-* #,##0\ _F_B_-;\-* #,##0\ _F_B_-;_-* &quot;-&quot;\ _F_B_-;_-@_-"/>
    <numFmt numFmtId="288" formatCode="_-[$€]* #,##0.00_-;\-[$€]* #,##0.00_-;_-[$€]* &quot;-&quot;??_-;_-@_-"/>
    <numFmt numFmtId="289" formatCode="_ * #,##0.00_)_d_ ;_ * \(#,##0.00\)_d_ ;_ * &quot;-&quot;??_)_d_ ;_ @_ "/>
    <numFmt numFmtId="290" formatCode="#,##0_);\-#,##0_)"/>
    <numFmt numFmtId="291" formatCode="#,###;\-#,###;&quot;&quot;;_(@_)"/>
    <numFmt numFmtId="292" formatCode="&quot;€&quot;#,##0;\-&quot;€&quot;#,##0"/>
    <numFmt numFmtId="293" formatCode="#,##0\ &quot;$&quot;_);\(#,##0\ &quot;$&quot;\)"/>
    <numFmt numFmtId="294" formatCode="_-&quot;£&quot;* #,##0_-;\-&quot;£&quot;* #,##0_-;_-&quot;£&quot;* &quot;-&quot;_-;_-@_-"/>
    <numFmt numFmtId="295" formatCode="#,###"/>
    <numFmt numFmtId="296" formatCode="&quot;Fr.&quot;\ #,##0.00;[Red]&quot;Fr.&quot;\ \-#,##0.00"/>
    <numFmt numFmtId="297" formatCode="_ &quot;Fr.&quot;\ * #,##0_ ;_ &quot;Fr.&quot;\ * \-#,##0_ ;_ &quot;Fr.&quot;\ * &quot;-&quot;_ ;_ @_ "/>
    <numFmt numFmtId="298" formatCode="&quot;\&quot;#,##0;[Red]\-&quot;\&quot;#,##0"/>
    <numFmt numFmtId="299" formatCode="&quot;\&quot;#,##0.00;\-&quot;\&quot;#,##0.00"/>
    <numFmt numFmtId="300" formatCode="&quot;VND&quot;#,##0_);[Red]\(&quot;VND&quot;#,##0\)"/>
    <numFmt numFmtId="301" formatCode="#,##0.00_);\-#,##0.00_)"/>
    <numFmt numFmtId="302" formatCode="0_)%;\(0\)%"/>
    <numFmt numFmtId="303" formatCode="_._._(* 0_)%;_._.* \(0\)%"/>
    <numFmt numFmtId="304" formatCode="_(0_)%;\(0\)%"/>
    <numFmt numFmtId="305" formatCode="0%_);\(0%\)"/>
    <numFmt numFmtId="306" formatCode="#,##0.000_);\(#,##0.000\)"/>
    <numFmt numFmtId="307" formatCode="_ &quot;\&quot;* #,##0_ ;_ &quot;\&quot;* &quot;\&quot;&quot;\&quot;&quot;\&quot;&quot;\&quot;&quot;\&quot;&quot;\&quot;&quot;\&quot;&quot;\&quot;&quot;\&quot;&quot;\&quot;&quot;\&quot;&quot;\&quot;&quot;\&quot;&quot;\&quot;\-#,##0_ ;_ &quot;\&quot;* &quot;-&quot;_ ;_ @_ "/>
    <numFmt numFmtId="308" formatCode="_(0.0_)%;\(0.0\)%"/>
    <numFmt numFmtId="309" formatCode="_._._(* 0.0_)%;_._.* \(0.0\)%"/>
    <numFmt numFmtId="310" formatCode="_(0.00_)%;\(0.00\)%"/>
    <numFmt numFmtId="311" formatCode="_._._(* 0.00_)%;_._.* \(0.00\)%"/>
    <numFmt numFmtId="312" formatCode="_(0.000_)%;\(0.000\)%"/>
    <numFmt numFmtId="313" formatCode="_._._(* 0.000_)%;_._.* \(0.000\)%"/>
    <numFmt numFmtId="314" formatCode="#"/>
    <numFmt numFmtId="315" formatCode="&quot;¡Ì&quot;#,##0;[Red]\-&quot;¡Ì&quot;#,##0"/>
    <numFmt numFmtId="316" formatCode="#,##0.00\ &quot;F&quot;;[Red]\-#,##0.00\ &quot;F&quot;"/>
    <numFmt numFmtId="317" formatCode="&quot;£&quot;#,##0;[Red]\-&quot;£&quot;#,##0"/>
    <numFmt numFmtId="318" formatCode="#,##0.00\ \ "/>
    <numFmt numFmtId="319" formatCode="0.00000000000E+00;\?"/>
    <numFmt numFmtId="320" formatCode="_-* ###,0&quot;.&quot;00\ _F_B_-;\-* ###,0&quot;.&quot;00\ _F_B_-;_-* &quot;-&quot;??\ _F_B_-;_-@_-"/>
    <numFmt numFmtId="321" formatCode="_ * #,##0_ ;_ * \-#,##0_ ;_ * &quot;-&quot;??_ ;_ @_ "/>
    <numFmt numFmtId="322" formatCode="0.00000"/>
    <numFmt numFmtId="323" formatCode="_(* #.##0.00_);_(* \(#.##0.00\);_(* &quot;-&quot;??_);_(@_)"/>
    <numFmt numFmtId="324" formatCode="#,##0.00\ \ \ \ "/>
    <numFmt numFmtId="325" formatCode="#,##0\ &quot;F&quot;;[Red]\-#,##0\ &quot;F&quot;"/>
    <numFmt numFmtId="326" formatCode="_ * #.##._ ;_ * \-#.##._ ;_ * &quot;-&quot;??_ ;_ @_ⴆ"/>
    <numFmt numFmtId="327" formatCode="&quot;\&quot;#,##0.00;[Red]&quot;\&quot;&quot;\&quot;&quot;\&quot;&quot;\&quot;&quot;\&quot;&quot;\&quot;&quot;\&quot;&quot;\&quot;&quot;\&quot;&quot;\&quot;&quot;\&quot;&quot;\&quot;&quot;\&quot;&quot;\&quot;\-#,##0.00"/>
    <numFmt numFmtId="328" formatCode="_ &quot;\&quot;* #,##0_ ;_ &quot;\&quot;* &quot;\&quot;&quot;\&quot;&quot;\&quot;&quot;\&quot;&quot;\&quot;&quot;\&quot;&quot;\&quot;&quot;\&quot;&quot;\&quot;&quot;\&quot;&quot;\&quot;&quot;\&quot;&quot;\&quot;\-#,##0_ ;_ &quot;\&quot;* &quot;-&quot;_ ;_ @_ "/>
    <numFmt numFmtId="329" formatCode="_-* #,##0\ _F_-;\-* #,##0\ _F_-;_-* &quot;-&quot;??\ _F_-;_-@_-"/>
    <numFmt numFmtId="330" formatCode="_-* ###,0&quot;.&quot;00_-;\-* ###,0&quot;.&quot;00_-;_-* &quot;-&quot;??_-;_-@_-"/>
    <numFmt numFmtId="331" formatCode="_-&quot;$&quot;* ###,0&quot;.&quot;00_-;\-&quot;$&quot;* ###,0&quot;.&quot;00_-;_-&quot;$&quot;* &quot;-&quot;??_-;_-@_-"/>
    <numFmt numFmtId="332" formatCode="#,##0.00\ &quot;F&quot;;\-#,##0.00\ &quot;F&quot;"/>
    <numFmt numFmtId="333" formatCode="&quot;€&quot;#,##0;[Red]\-&quot;€&quot;#,##0"/>
    <numFmt numFmtId="334" formatCode="_-* #,##0\ &quot;DM&quot;_-;\-* #,##0\ &quot;DM&quot;_-;_-* &quot;-&quot;\ &quot;DM&quot;_-;_-@_-"/>
    <numFmt numFmtId="335" formatCode="_-* #,##0.00\ &quot;DM&quot;_-;\-* #,##0.00\ &quot;DM&quot;_-;_-* &quot;-&quot;??\ &quot;DM&quot;_-;_-@_-"/>
    <numFmt numFmtId="336" formatCode="#,##0\ &quot;€&quot;;[Red]\-#,##0\ &quot;€&quot;"/>
    <numFmt numFmtId="337" formatCode="_-&quot;€&quot;* #,##0.00_-;\-&quot;€&quot;* #,##0.00_-;_-&quot;€&quot;* &quot;-&quot;??_-;_-@_-"/>
    <numFmt numFmtId="339" formatCode="#,##0.0"/>
  </numFmts>
  <fonts count="234">
    <font>
      <sz val="11"/>
      <color theme="1"/>
      <name val="Calibri"/>
      <family val="2"/>
      <scheme val="minor"/>
    </font>
    <font>
      <sz val="12"/>
      <color theme="1"/>
      <name val="Times New Roman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theme="1"/>
      <name val="ti"/>
      <family val="2"/>
    </font>
    <font>
      <b/>
      <i/>
      <sz val="12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4"/>
      <name val="Times New Roman"/>
      <family val="1"/>
    </font>
    <font>
      <i/>
      <sz val="12"/>
      <name val="Times New Roman"/>
      <family val="1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Times New Roman"/>
      <family val="1"/>
    </font>
    <font>
      <sz val="12"/>
      <name val="VNI-Times"/>
    </font>
    <font>
      <sz val="12"/>
      <name val=".VnTime"/>
      <family val="2"/>
    </font>
    <font>
      <sz val="10"/>
      <color indexed="8"/>
      <name val="MS Sans Serif"/>
      <family val="2"/>
    </font>
    <font>
      <sz val="12"/>
      <name val="돋움체"/>
      <family val="3"/>
      <charset val="129"/>
    </font>
    <font>
      <sz val="12"/>
      <name val="VNtimes new roman"/>
      <family val="2"/>
    </font>
    <font>
      <sz val="9"/>
      <name val="Arial"/>
      <family val="2"/>
    </font>
    <font>
      <sz val="10"/>
      <name val=".VnTime"/>
      <family val="2"/>
    </font>
    <font>
      <sz val="10"/>
      <name val="VNI-Times"/>
    </font>
    <font>
      <sz val="10"/>
      <name val="?? ??"/>
      <family val="1"/>
      <charset val="136"/>
    </font>
    <font>
      <sz val="11"/>
      <name val="??"/>
      <family val="3"/>
    </font>
    <font>
      <sz val="12"/>
      <name val=".VnArial"/>
      <family val="2"/>
    </font>
    <font>
      <sz val="10"/>
      <name val="??"/>
      <family val="3"/>
      <charset val="129"/>
    </font>
    <font>
      <sz val="12"/>
      <name val="????"/>
      <family val="1"/>
      <charset val="136"/>
    </font>
    <font>
      <sz val="12"/>
      <name val="Courier"/>
      <family val="3"/>
    </font>
    <font>
      <sz val="10"/>
      <name val="AngsanaUPC"/>
      <family val="1"/>
    </font>
    <font>
      <sz val="10"/>
      <name val="Arial"/>
      <family val="2"/>
      <charset val="1"/>
    </font>
    <font>
      <sz val="12"/>
      <name val="|??¢¥¢¬¨Ï"/>
      <family val="1"/>
      <charset val="129"/>
    </font>
    <font>
      <b/>
      <sz val="12"/>
      <name val="Arial"/>
      <family val="2"/>
    </font>
    <font>
      <sz val="10"/>
      <name val="Helv"/>
      <family val="2"/>
    </font>
    <font>
      <sz val="10"/>
      <color indexed="8"/>
      <name val="Arial"/>
      <family val="2"/>
    </font>
    <font>
      <sz val="10"/>
      <color indexed="8"/>
      <name val="Arial"/>
      <family val="2"/>
      <charset val="163"/>
    </font>
    <font>
      <sz val="10"/>
      <name val="MS Sans Serif"/>
      <family val="2"/>
    </font>
    <font>
      <sz val="12"/>
      <name val="VNI-Helve"/>
    </font>
    <font>
      <sz val="12"/>
      <name val="???"/>
    </font>
    <font>
      <sz val="11"/>
      <name val="‚l‚r ‚oƒSƒVƒbƒN"/>
      <family val="3"/>
      <charset val="128"/>
    </font>
    <font>
      <sz val="12"/>
      <name val="Arial"/>
      <family val="2"/>
    </font>
    <font>
      <sz val="11"/>
      <name val="–¾’©"/>
      <family val="1"/>
      <charset val="128"/>
    </font>
    <font>
      <sz val="14"/>
      <name val="VnTime"/>
    </font>
    <font>
      <sz val="10"/>
      <name val=".VnArial"/>
      <family val="2"/>
    </font>
    <font>
      <sz val="10"/>
      <name val=".VnArial NarrowH"/>
      <family val="2"/>
    </font>
    <font>
      <b/>
      <u/>
      <sz val="14"/>
      <color indexed="8"/>
      <name val=".VnBook-AntiquaH"/>
      <family val="2"/>
    </font>
    <font>
      <sz val="11"/>
      <name val=".VnTime"/>
      <family val="2"/>
    </font>
    <font>
      <b/>
      <u/>
      <sz val="10"/>
      <name val="VNI-Times"/>
    </font>
    <font>
      <b/>
      <sz val="10"/>
      <name val=".VnArial"/>
      <family val="2"/>
    </font>
    <font>
      <sz val="10"/>
      <name val="VnTimes"/>
    </font>
    <font>
      <sz val="12"/>
      <color indexed="10"/>
      <name val=".VnArial Narrow"/>
      <family val="2"/>
    </font>
    <font>
      <sz val="12"/>
      <color indexed="8"/>
      <name val="¹ÙÅÁÃ¼"/>
      <family val="1"/>
      <charset val="129"/>
    </font>
    <font>
      <i/>
      <sz val="12"/>
      <color indexed="8"/>
      <name val=".VnBook-AntiquaH"/>
      <family val="2"/>
    </font>
    <font>
      <sz val="11"/>
      <color indexed="8"/>
      <name val="Calibri"/>
      <family val="2"/>
      <charset val="163"/>
    </font>
    <font>
      <sz val="10"/>
      <name val="Arial"/>
      <family val="2"/>
      <charset val="163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4"/>
      <name val=".VnTimeH"/>
      <family val="2"/>
    </font>
    <font>
      <sz val="11"/>
      <color indexed="9"/>
      <name val="Calibri"/>
      <family val="2"/>
      <charset val="163"/>
    </font>
    <font>
      <sz val="14"/>
      <name val=".VnTime"/>
      <family val="2"/>
    </font>
    <font>
      <sz val="14"/>
      <name val="VNI-Times"/>
    </font>
    <font>
      <sz val="12"/>
      <name val="¹UAAA¼"/>
      <family val="3"/>
      <charset val="129"/>
    </font>
    <font>
      <sz val="11"/>
      <name val="VNI-Times"/>
    </font>
    <font>
      <sz val="8"/>
      <name val="Times New Roman"/>
      <family val="1"/>
      <charset val="163"/>
    </font>
    <font>
      <sz val="8"/>
      <name val="Times New Roman"/>
      <family val="1"/>
    </font>
    <font>
      <b/>
      <sz val="12"/>
      <color indexed="63"/>
      <name val="VNI-Times"/>
    </font>
    <font>
      <sz val="12"/>
      <name val="¹ÙÅÁÃ¼"/>
      <charset val="129"/>
    </font>
    <font>
      <sz val="12"/>
      <name val="¹UAAA¼"/>
      <family val="3"/>
      <charset val="128"/>
    </font>
    <font>
      <sz val="11"/>
      <color indexed="20"/>
      <name val="Calibri"/>
      <family val="2"/>
      <charset val="163"/>
    </font>
    <font>
      <sz val="12"/>
      <name val="Tms Rmn"/>
    </font>
    <font>
      <sz val="13"/>
      <name val=".VnTime"/>
      <family val="2"/>
    </font>
    <font>
      <sz val="10"/>
      <name val="Times New Roman"/>
      <family val="1"/>
      <charset val="163"/>
    </font>
    <font>
      <sz val="11"/>
      <name val="µ¸¿ò"/>
      <charset val="129"/>
    </font>
    <font>
      <sz val="10"/>
      <name val="±¼¸²A¼"/>
      <family val="3"/>
      <charset val="129"/>
    </font>
    <font>
      <sz val="12"/>
      <name val="¹ÙÅÁÃ¼"/>
      <family val="1"/>
      <charset val="129"/>
    </font>
    <font>
      <sz val="10"/>
      <name val="Helv"/>
    </font>
    <font>
      <b/>
      <sz val="11"/>
      <color indexed="52"/>
      <name val="Calibri"/>
      <family val="2"/>
      <charset val="163"/>
    </font>
    <font>
      <b/>
      <sz val="10"/>
      <name val="Helv"/>
    </font>
    <font>
      <b/>
      <sz val="10"/>
      <name val="Helv"/>
      <family val="2"/>
    </font>
    <font>
      <b/>
      <sz val="11"/>
      <name val="Arial"/>
      <family val="2"/>
    </font>
    <font>
      <b/>
      <sz val="11"/>
      <color indexed="9"/>
      <name val="Calibri"/>
      <family val="2"/>
      <charset val="163"/>
    </font>
    <font>
      <sz val="10"/>
      <name val="VNI-Aptima"/>
    </font>
    <font>
      <b/>
      <sz val="8"/>
      <name val="Arial"/>
      <family val="2"/>
    </font>
    <font>
      <sz val="11"/>
      <name val="Tms Rmn"/>
    </font>
    <font>
      <sz val="12"/>
      <color theme="1"/>
      <name val="Calibri"/>
      <family val="2"/>
      <scheme val="minor"/>
    </font>
    <font>
      <u val="singleAccounting"/>
      <sz val="11"/>
      <name val="Times New Roman"/>
      <family val="1"/>
    </font>
    <font>
      <sz val="11"/>
      <color indexed="8"/>
      <name val="Times New Roman"/>
      <family val="2"/>
    </font>
    <font>
      <sz val="14"/>
      <color indexed="8"/>
      <name val="Times New Roman"/>
      <family val="2"/>
    </font>
    <font>
      <sz val="11"/>
      <name val="UVnTime"/>
    </font>
    <font>
      <sz val="9"/>
      <name val="Arial"/>
      <family val="2"/>
      <charset val="163"/>
    </font>
    <font>
      <sz val="12"/>
      <color indexed="8"/>
      <name val="Times New Roman"/>
      <family val="2"/>
    </font>
    <font>
      <b/>
      <sz val="16"/>
      <name val="Times New Roman"/>
      <family val="1"/>
    </font>
    <font>
      <b/>
      <sz val="12"/>
      <name val="VNTime"/>
      <family val="2"/>
    </font>
    <font>
      <sz val="10"/>
      <name val="MS Serif"/>
      <family val="1"/>
    </font>
    <font>
      <sz val="11"/>
      <name val="VNtimes new roman"/>
      <family val="2"/>
    </font>
    <font>
      <sz val="11"/>
      <color indexed="12"/>
      <name val="Times New Roman"/>
      <family val="1"/>
    </font>
    <font>
      <sz val="12"/>
      <name val="???"/>
      <family val="3"/>
      <charset val="129"/>
    </font>
    <font>
      <b/>
      <sz val="12"/>
      <name val="VNTimeH"/>
      <family val="2"/>
    </font>
    <font>
      <sz val="10"/>
      <name val="Arial CE"/>
      <charset val="238"/>
    </font>
    <font>
      <sz val="10"/>
      <name val="Arial CE"/>
    </font>
    <font>
      <sz val="10"/>
      <color indexed="16"/>
      <name val="MS Serif"/>
      <family val="1"/>
    </font>
    <font>
      <sz val="10"/>
      <name val="VNI-Helve-Condense"/>
    </font>
    <font>
      <sz val="11"/>
      <color indexed="8"/>
      <name val="Calibri"/>
      <family val="2"/>
      <charset val="1"/>
    </font>
    <font>
      <i/>
      <sz val="11"/>
      <color indexed="23"/>
      <name val="Calibri"/>
      <family val="2"/>
      <charset val="163"/>
    </font>
    <font>
      <b/>
      <sz val="16"/>
      <color indexed="16"/>
      <name val="VNbritannic"/>
      <family val="2"/>
    </font>
    <font>
      <b/>
      <sz val="18"/>
      <color indexed="12"/>
      <name val="VNbritannic"/>
      <family val="2"/>
    </font>
    <font>
      <b/>
      <sz val="18"/>
      <name val="VNnew Century Cond"/>
      <family val="2"/>
    </font>
    <font>
      <b/>
      <sz val="20"/>
      <color indexed="12"/>
      <name val="VNnew Century Cond"/>
      <family val="2"/>
    </font>
    <font>
      <b/>
      <sz val="16"/>
      <name val="VNlucida sans"/>
      <family val="2"/>
    </font>
    <font>
      <b/>
      <sz val="18"/>
      <color indexed="10"/>
      <name val="VNnew Century Cond"/>
      <family val="2"/>
    </font>
    <font>
      <b/>
      <sz val="14"/>
      <color indexed="14"/>
      <name val="VNottawa"/>
      <family val="2"/>
    </font>
    <font>
      <b/>
      <sz val="16"/>
      <color indexed="14"/>
      <name val="VNottawa"/>
      <family val="2"/>
    </font>
    <font>
      <sz val="12"/>
      <name val="VNTime"/>
      <family val="2"/>
    </font>
    <font>
      <sz val="11"/>
      <color indexed="17"/>
      <name val="Calibri"/>
      <family val="2"/>
      <charset val="163"/>
    </font>
    <font>
      <sz val="8"/>
      <name val="Arial"/>
      <family val="2"/>
    </font>
    <font>
      <b/>
      <sz val="11"/>
      <name val="Times New Roman"/>
      <family val="1"/>
    </font>
    <font>
      <sz val="10"/>
      <name val=".VnArialH"/>
      <family val="2"/>
    </font>
    <font>
      <b/>
      <sz val="12"/>
      <name val=".VnBook-AntiquaH"/>
      <family val="2"/>
    </font>
    <font>
      <b/>
      <sz val="12"/>
      <color indexed="9"/>
      <name val="Tms Rmn"/>
    </font>
    <font>
      <b/>
      <sz val="12"/>
      <name val="Helv"/>
    </font>
    <font>
      <b/>
      <sz val="12"/>
      <name val="Helv"/>
      <family val="2"/>
    </font>
    <font>
      <b/>
      <sz val="10"/>
      <name val="Arial"/>
      <family val="2"/>
    </font>
    <font>
      <b/>
      <sz val="15"/>
      <color indexed="56"/>
      <name val="Calibri"/>
      <family val="2"/>
      <charset val="163"/>
    </font>
    <font>
      <b/>
      <sz val="13"/>
      <color indexed="56"/>
      <name val="Calibri"/>
      <family val="2"/>
      <charset val="163"/>
    </font>
    <font>
      <b/>
      <sz val="11"/>
      <color indexed="56"/>
      <name val="Calibri"/>
      <family val="2"/>
      <charset val="163"/>
    </font>
    <font>
      <b/>
      <sz val="18"/>
      <name val="Arial"/>
      <family val="2"/>
    </font>
    <font>
      <b/>
      <sz val="8"/>
      <name val="MS Sans Serif"/>
      <family val="2"/>
    </font>
    <font>
      <b/>
      <sz val="10"/>
      <name val=".VnTime"/>
      <family val="2"/>
    </font>
    <font>
      <b/>
      <sz val="14"/>
      <name val=".VnTimeH"/>
      <family val="2"/>
    </font>
    <font>
      <sz val="12"/>
      <name val="±¼¸²Ã¼"/>
      <family val="3"/>
      <charset val="129"/>
    </font>
    <font>
      <sz val="11"/>
      <color indexed="62"/>
      <name val="Calibri"/>
      <family val="2"/>
      <charset val="163"/>
    </font>
    <font>
      <u/>
      <sz val="10"/>
      <color indexed="12"/>
      <name val=".VnTime"/>
      <family val="2"/>
    </font>
    <font>
      <u/>
      <sz val="12"/>
      <color indexed="12"/>
      <name val=".VnTime"/>
      <family val="2"/>
    </font>
    <font>
      <u/>
      <sz val="12"/>
      <color indexed="12"/>
      <name val="Arial"/>
      <family val="2"/>
    </font>
    <font>
      <sz val="11"/>
      <color indexed="52"/>
      <name val="Calibri"/>
      <family val="2"/>
      <charset val="163"/>
    </font>
    <font>
      <i/>
      <sz val="10"/>
      <name val=".VnTime"/>
      <family val="2"/>
    </font>
    <font>
      <sz val="8"/>
      <name val="VNarial"/>
      <family val="2"/>
    </font>
    <font>
      <b/>
      <sz val="11"/>
      <name val="Helv"/>
    </font>
    <font>
      <b/>
      <sz val="11"/>
      <name val="Helv"/>
      <family val="2"/>
    </font>
    <font>
      <sz val="10"/>
      <name val=".VnAvant"/>
      <family val="2"/>
    </font>
    <font>
      <sz val="11"/>
      <color indexed="60"/>
      <name val="Calibri"/>
      <family val="2"/>
      <charset val="163"/>
    </font>
    <font>
      <sz val="7"/>
      <name val="Small Fonts"/>
      <family val="2"/>
    </font>
    <font>
      <b/>
      <sz val="12"/>
      <name val="VN-NTime"/>
    </font>
    <font>
      <sz val="10"/>
      <name val="VNtimes new roman"/>
      <family val="1"/>
    </font>
    <font>
      <b/>
      <i/>
      <sz val="16"/>
      <name val="Helv"/>
      <family val="2"/>
    </font>
    <font>
      <b/>
      <i/>
      <sz val="16"/>
      <name val="Helv"/>
    </font>
    <font>
      <sz val="12"/>
      <name val="바탕체"/>
      <family val="1"/>
      <charset val="129"/>
    </font>
    <font>
      <sz val="11"/>
      <color indexed="8"/>
      <name val="Arial"/>
      <family val="2"/>
    </font>
    <font>
      <sz val="11"/>
      <color theme="1"/>
      <name val="Calibri"/>
      <family val="2"/>
    </font>
    <font>
      <sz val="12"/>
      <name val="timesnewroman"/>
    </font>
    <font>
      <sz val="10"/>
      <color indexed="8"/>
      <name val="Times New Roman"/>
      <family val="2"/>
    </font>
    <font>
      <sz val="12"/>
      <color theme="1"/>
      <name val="Times New Roman"/>
      <family val="2"/>
      <charset val="163"/>
    </font>
    <font>
      <sz val="13"/>
      <name val="Times New Roman"/>
      <family val="1"/>
    </font>
    <font>
      <sz val="11"/>
      <color indexed="8"/>
      <name val="Helvetica Neue"/>
    </font>
    <font>
      <sz val="11"/>
      <name val="VNI-Aptima"/>
    </font>
    <font>
      <sz val="14"/>
      <name val="System"/>
      <family val="2"/>
    </font>
    <font>
      <b/>
      <sz val="11"/>
      <name val="Arial"/>
      <family val="2"/>
      <charset val="163"/>
    </font>
    <font>
      <b/>
      <sz val="11"/>
      <color indexed="63"/>
      <name val="Calibri"/>
      <family val="2"/>
      <charset val="163"/>
    </font>
    <font>
      <sz val="14"/>
      <name val=".VnArial Narrow"/>
      <family val="2"/>
    </font>
    <font>
      <sz val="12"/>
      <color indexed="8"/>
      <name val="Times New Roman"/>
      <family val="1"/>
    </font>
    <font>
      <sz val="12"/>
      <name val="Helv"/>
    </font>
    <font>
      <sz val="12"/>
      <name val="Helv"/>
      <family val="2"/>
    </font>
    <font>
      <b/>
      <sz val="10"/>
      <name val="MS Sans Serif"/>
      <family val="2"/>
    </font>
    <font>
      <sz val="8"/>
      <name val="Wingdings"/>
      <charset val="2"/>
    </font>
    <font>
      <sz val="8"/>
      <name val="Helv"/>
    </font>
    <font>
      <b/>
      <sz val="12"/>
      <color indexed="8"/>
      <name val="Arial"/>
      <family val="2"/>
      <charset val="163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  <charset val="163"/>
    </font>
    <font>
      <b/>
      <i/>
      <sz val="12"/>
      <color indexed="8"/>
      <name val="Arial"/>
      <family val="2"/>
    </font>
    <font>
      <sz val="12"/>
      <color indexed="8"/>
      <name val="Arial"/>
      <family val="2"/>
      <charset val="163"/>
    </font>
    <font>
      <sz val="12"/>
      <color indexed="8"/>
      <name val="Arial"/>
      <family val="2"/>
    </font>
    <font>
      <i/>
      <sz val="12"/>
      <color indexed="8"/>
      <name val="Arial"/>
      <family val="2"/>
      <charset val="163"/>
    </font>
    <font>
      <i/>
      <sz val="12"/>
      <color indexed="8"/>
      <name val="Arial"/>
      <family val="2"/>
    </font>
    <font>
      <sz val="19"/>
      <color indexed="48"/>
      <name val="Arial"/>
      <family val="2"/>
      <charset val="163"/>
    </font>
    <font>
      <sz val="19"/>
      <color indexed="48"/>
      <name val="Arial"/>
      <family val="2"/>
    </font>
    <font>
      <sz val="12"/>
      <color indexed="14"/>
      <name val="Arial"/>
      <family val="2"/>
      <charset val="163"/>
    </font>
    <font>
      <sz val="12"/>
      <color indexed="14"/>
      <name val="Arial"/>
      <family val="2"/>
    </font>
    <font>
      <sz val="11"/>
      <name val="3C_Times_T"/>
    </font>
    <font>
      <sz val="8"/>
      <name val="MS Sans Serif"/>
      <family val="2"/>
    </font>
    <font>
      <b/>
      <sz val="10.5"/>
      <name val=".VnAvantH"/>
      <family val="2"/>
    </font>
    <font>
      <sz val="10"/>
      <name val="VNbook-Antiqua"/>
      <family val="2"/>
    </font>
    <font>
      <sz val="11"/>
      <color indexed="32"/>
      <name val="VNI-Times"/>
    </font>
    <font>
      <b/>
      <sz val="8"/>
      <color indexed="8"/>
      <name val="Helv"/>
    </font>
    <font>
      <sz val="10"/>
      <name val="Symbol"/>
      <family val="1"/>
      <charset val="2"/>
    </font>
    <font>
      <sz val="13"/>
      <name val=".VnArial"/>
      <family val="2"/>
    </font>
    <font>
      <b/>
      <sz val="10"/>
      <name val="VNI-Univer"/>
    </font>
    <font>
      <sz val="10"/>
      <name val=".VnBook-Antiqua"/>
      <family val="2"/>
    </font>
    <font>
      <sz val="12"/>
      <name val="VnTime"/>
    </font>
    <font>
      <b/>
      <sz val="12"/>
      <name val="VNI-Times"/>
    </font>
    <font>
      <sz val="11"/>
      <name val=".VnAvant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u val="double"/>
      <sz val="12"/>
      <color indexed="12"/>
      <name val=".VnBahamasB"/>
      <family val="2"/>
    </font>
    <font>
      <b/>
      <i/>
      <u/>
      <sz val="12"/>
      <name val=".VnTimeH"/>
      <family val="2"/>
    </font>
    <font>
      <sz val="9.5"/>
      <name val=".VnBlackH"/>
      <family val="2"/>
    </font>
    <font>
      <b/>
      <sz val="10"/>
      <name val=".VnBahamasBH"/>
      <family val="2"/>
    </font>
    <font>
      <b/>
      <sz val="11"/>
      <name val=".VnArialH"/>
      <family val="2"/>
    </font>
    <font>
      <b/>
      <sz val="18"/>
      <color indexed="56"/>
      <name val="Cambria"/>
      <family val="2"/>
      <charset val="163"/>
    </font>
    <font>
      <b/>
      <sz val="10"/>
      <name val=".VnTimeH"/>
      <family val="2"/>
    </font>
    <font>
      <b/>
      <sz val="11"/>
      <name val=".VnTimeH"/>
      <family val="2"/>
    </font>
    <font>
      <b/>
      <sz val="10"/>
      <name val=".VnArialH"/>
      <family val="2"/>
    </font>
    <font>
      <b/>
      <sz val="11"/>
      <color indexed="8"/>
      <name val="Calibri"/>
      <family val="2"/>
      <charset val="163"/>
    </font>
    <font>
      <sz val="10"/>
      <name val=".VnArial Narrow"/>
      <family val="2"/>
    </font>
    <font>
      <sz val="10"/>
      <name val="VNtimes new roman"/>
      <family val="2"/>
    </font>
    <font>
      <sz val="14"/>
      <name val="VnTime"/>
      <family val="2"/>
    </font>
    <font>
      <sz val="8"/>
      <name val=".VnTime"/>
      <family val="2"/>
    </font>
    <font>
      <b/>
      <sz val="8"/>
      <name val="VN Helvetica"/>
    </font>
    <font>
      <b/>
      <sz val="12"/>
      <name val=".VnTime"/>
      <family val="2"/>
    </font>
    <font>
      <b/>
      <sz val="10"/>
      <name val="VN AvantGBook"/>
    </font>
    <font>
      <b/>
      <sz val="10"/>
      <name val="VN Helvetica"/>
    </font>
    <font>
      <b/>
      <sz val="16"/>
      <name val=".VnTime"/>
      <family val="2"/>
    </font>
    <font>
      <sz val="10"/>
      <name val="VN Helvetica"/>
    </font>
    <font>
      <sz val="9"/>
      <name val=".VnTime"/>
      <family val="2"/>
    </font>
    <font>
      <sz val="11"/>
      <color indexed="10"/>
      <name val="Calibri"/>
      <family val="2"/>
      <charset val="163"/>
    </font>
    <font>
      <sz val="10"/>
      <name val="Geneva"/>
      <family val="2"/>
    </font>
    <font>
      <b/>
      <i/>
      <sz val="12"/>
      <name val=".VnTime"/>
      <family val="2"/>
    </font>
    <font>
      <sz val="14"/>
      <name val=".VnArial"/>
      <family val="2"/>
    </font>
    <font>
      <sz val="16"/>
      <name val="AngsanaUPC"/>
      <family val="3"/>
    </font>
    <font>
      <sz val="10"/>
      <name val=" "/>
      <family val="1"/>
    </font>
    <font>
      <sz val="14"/>
      <name val="뼻뮝"/>
      <family val="3"/>
      <charset val="129"/>
    </font>
    <font>
      <sz val="12"/>
      <color indexed="8"/>
      <name val="바탕체"/>
      <family val="3"/>
    </font>
    <font>
      <sz val="12"/>
      <name val="뼻뮝"/>
      <family val="1"/>
      <charset val="129"/>
    </font>
    <font>
      <sz val="10"/>
      <name val="명조"/>
      <family val="3"/>
      <charset val="129"/>
    </font>
    <font>
      <sz val="10"/>
      <name val="돋움체"/>
      <family val="3"/>
      <charset val="129"/>
    </font>
    <font>
      <sz val="12"/>
      <name val="Times New Roman"/>
      <family val="2"/>
    </font>
    <font>
      <sz val="11"/>
      <name val="Calibri"/>
      <family val="2"/>
      <scheme val="minor"/>
    </font>
    <font>
      <b/>
      <sz val="12"/>
      <name val="Times New Roman"/>
      <family val="2"/>
    </font>
    <font>
      <sz val="11"/>
      <name val="Times New Roman"/>
      <family val="2"/>
    </font>
    <font>
      <sz val="13"/>
      <name val="Times New Roman"/>
      <family val="2"/>
    </font>
    <font>
      <b/>
      <i/>
      <sz val="12"/>
      <name val="Times New Roman"/>
      <family val="2"/>
    </font>
    <font>
      <i/>
      <sz val="12"/>
      <name val="Times New Roman"/>
      <family val="2"/>
    </font>
    <font>
      <sz val="10"/>
      <name val="Times New Roman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darkVertical"/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5"/>
        <bgColor indexed="64"/>
      </patternFill>
    </fill>
    <fill>
      <patternFill patternType="gray125">
        <fgColor indexed="35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10"/>
      </patternFill>
    </fill>
  </fills>
  <borders count="5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/>
      <bottom/>
      <diagonal/>
    </border>
    <border>
      <left/>
      <right style="medium">
        <color indexed="0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hair">
        <color indexed="13"/>
      </left>
      <right style="hair">
        <color indexed="13"/>
      </right>
      <top style="hair">
        <color indexed="13"/>
      </top>
      <bottom style="hair">
        <color indexed="1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59">
    <xf numFmtId="0" fontId="0" fillId="0" borderId="0"/>
    <xf numFmtId="0" fontId="1" fillId="0" borderId="0"/>
    <xf numFmtId="0" fontId="4" fillId="0" borderId="0"/>
    <xf numFmtId="0" fontId="6" fillId="0" borderId="0"/>
    <xf numFmtId="0" fontId="7" fillId="0" borderId="0"/>
    <xf numFmtId="0" fontId="8" fillId="0" borderId="0"/>
    <xf numFmtId="0" fontId="10" fillId="0" borderId="0"/>
    <xf numFmtId="0" fontId="12" fillId="0" borderId="0"/>
    <xf numFmtId="172" fontId="1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Protection="0"/>
    <xf numFmtId="0" fontId="17" fillId="0" borderId="0"/>
    <xf numFmtId="0" fontId="17" fillId="0" borderId="0"/>
    <xf numFmtId="3" fontId="18" fillId="0" borderId="2"/>
    <xf numFmtId="3" fontId="18" fillId="0" borderId="2"/>
    <xf numFmtId="171" fontId="19" fillId="0" borderId="8" applyFont="0" applyBorder="0"/>
    <xf numFmtId="171" fontId="20" fillId="0" borderId="0" applyProtection="0"/>
    <xf numFmtId="171" fontId="19" fillId="0" borderId="8" applyFont="0" applyBorder="0"/>
    <xf numFmtId="0" fontId="21" fillId="0" borderId="0"/>
    <xf numFmtId="173" fontId="22" fillId="0" borderId="0" applyFont="0" applyFill="0" applyBorder="0" applyAlignment="0" applyProtection="0"/>
    <xf numFmtId="0" fontId="23" fillId="0" borderId="0" applyFont="0" applyFill="0" applyBorder="0" applyAlignment="0" applyProtection="0"/>
    <xf numFmtId="174" fontId="7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25" fillId="0" borderId="0" applyFont="0" applyFill="0" applyBorder="0" applyAlignment="0" applyProtection="0"/>
    <xf numFmtId="0" fontId="26" fillId="0" borderId="9"/>
    <xf numFmtId="177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7" fillId="0" borderId="0" applyFont="0" applyFill="0" applyBorder="0" applyAlignment="0" applyProtection="0"/>
    <xf numFmtId="180" fontId="28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Protection="0"/>
    <xf numFmtId="0" fontId="30" fillId="0" borderId="0"/>
    <xf numFmtId="0" fontId="7" fillId="0" borderId="0" applyProtection="0"/>
    <xf numFmtId="0" fontId="31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7" fillId="0" borderId="0" applyProtection="0"/>
    <xf numFmtId="0" fontId="32" fillId="0" borderId="0" applyNumberFormat="0" applyFill="0" applyBorder="0" applyProtection="0">
      <alignment vertical="center"/>
    </xf>
    <xf numFmtId="178" fontId="16" fillId="0" borderId="0" applyFont="0" applyFill="0" applyBorder="0" applyAlignment="0" applyProtection="0"/>
    <xf numFmtId="181" fontId="22" fillId="0" borderId="0" applyFont="0" applyFill="0" applyBorder="0" applyAlignment="0" applyProtection="0"/>
    <xf numFmtId="182" fontId="15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3" fontId="16" fillId="0" borderId="0" applyFont="0" applyFill="0" applyBorder="0" applyAlignment="0" applyProtection="0"/>
    <xf numFmtId="166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3" fillId="0" borderId="0"/>
    <xf numFmtId="166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0" fontId="33" fillId="0" borderId="0"/>
    <xf numFmtId="166" fontId="22" fillId="0" borderId="0" applyFont="0" applyFill="0" applyBorder="0" applyAlignment="0" applyProtection="0"/>
    <xf numFmtId="0" fontId="34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21" fillId="0" borderId="0" applyNumberFormat="0" applyFill="0" applyBorder="0" applyAlignment="0" applyProtection="0"/>
    <xf numFmtId="173" fontId="1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166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6" fontId="22" fillId="0" borderId="0" applyFont="0" applyFill="0" applyBorder="0" applyAlignment="0" applyProtection="0"/>
    <xf numFmtId="0" fontId="33" fillId="0" borderId="0"/>
    <xf numFmtId="181" fontId="22" fillId="0" borderId="0" applyFont="0" applyFill="0" applyBorder="0" applyAlignment="0" applyProtection="0"/>
    <xf numFmtId="0" fontId="33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3" fillId="0" borderId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3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3" fillId="0" borderId="0"/>
    <xf numFmtId="166" fontId="22" fillId="0" borderId="0" applyFont="0" applyFill="0" applyBorder="0" applyAlignment="0" applyProtection="0"/>
    <xf numFmtId="0" fontId="33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3" fillId="0" borderId="0"/>
    <xf numFmtId="0" fontId="33" fillId="0" borderId="0"/>
    <xf numFmtId="0" fontId="33" fillId="0" borderId="0"/>
    <xf numFmtId="186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6" fontId="22" fillId="0" borderId="0" applyFont="0" applyFill="0" applyBorder="0" applyAlignment="0" applyProtection="0"/>
    <xf numFmtId="0" fontId="33" fillId="0" borderId="0"/>
    <xf numFmtId="0" fontId="33" fillId="0" borderId="0"/>
    <xf numFmtId="181" fontId="22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182" fontId="15" fillId="0" borderId="0" applyFont="0" applyFill="0" applyBorder="0" applyAlignment="0" applyProtection="0"/>
    <xf numFmtId="166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2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188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78" fontId="15" fillId="0" borderId="0" applyFont="0" applyFill="0" applyBorder="0" applyAlignment="0" applyProtection="0"/>
    <xf numFmtId="166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73" fontId="15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73" fontId="15" fillId="0" borderId="0" applyFont="0" applyFill="0" applyBorder="0" applyAlignment="0" applyProtection="0"/>
    <xf numFmtId="197" fontId="37" fillId="0" borderId="0" applyFont="0" applyFill="0" applyBorder="0" applyAlignment="0" applyProtection="0"/>
    <xf numFmtId="198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79" fontId="15" fillId="0" borderId="0" applyFont="0" applyFill="0" applyBorder="0" applyAlignment="0" applyProtection="0"/>
    <xf numFmtId="19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1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20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1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20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5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207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73" fontId="15" fillId="0" borderId="0" applyFont="0" applyFill="0" applyBorder="0" applyAlignment="0" applyProtection="0"/>
    <xf numFmtId="184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73" fontId="15" fillId="0" borderId="0" applyFont="0" applyFill="0" applyBorder="0" applyAlignment="0" applyProtection="0"/>
    <xf numFmtId="197" fontId="37" fillId="0" borderId="0" applyFont="0" applyFill="0" applyBorder="0" applyAlignment="0" applyProtection="0"/>
    <xf numFmtId="198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78" fontId="15" fillId="0" borderId="0" applyFont="0" applyFill="0" applyBorder="0" applyAlignment="0" applyProtection="0"/>
    <xf numFmtId="18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79" fontId="15" fillId="0" borderId="0" applyFont="0" applyFill="0" applyBorder="0" applyAlignment="0" applyProtection="0"/>
    <xf numFmtId="183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1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20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1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20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5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207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78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66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86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73" fontId="15" fillId="0" borderId="0" applyFont="0" applyFill="0" applyBorder="0" applyAlignment="0" applyProtection="0"/>
    <xf numFmtId="197" fontId="37" fillId="0" borderId="0" applyFont="0" applyFill="0" applyBorder="0" applyAlignment="0" applyProtection="0"/>
    <xf numFmtId="198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0" fontId="33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3" fillId="0" borderId="0"/>
    <xf numFmtId="0" fontId="33" fillId="0" borderId="0"/>
    <xf numFmtId="184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33" fillId="0" borderId="0"/>
    <xf numFmtId="199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78" fontId="15" fillId="0" borderId="0" applyFont="0" applyFill="0" applyBorder="0" applyAlignment="0" applyProtection="0"/>
    <xf numFmtId="183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1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20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1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20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5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207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9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94" fontId="22" fillId="0" borderId="0" applyFont="0" applyFill="0" applyBorder="0" applyAlignment="0" applyProtection="0"/>
    <xf numFmtId="195" fontId="22" fillId="0" borderId="0" applyFont="0" applyFill="0" applyBorder="0" applyAlignment="0" applyProtection="0"/>
    <xf numFmtId="19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92" fontId="22" fillId="0" borderId="0" applyFont="0" applyFill="0" applyBorder="0" applyAlignment="0" applyProtection="0"/>
    <xf numFmtId="188" fontId="22" fillId="0" borderId="0" applyFont="0" applyFill="0" applyBorder="0" applyAlignment="0" applyProtection="0"/>
    <xf numFmtId="182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82" fontId="15" fillId="0" borderId="0" applyFont="0" applyFill="0" applyBorder="0" applyAlignment="0" applyProtection="0"/>
    <xf numFmtId="172" fontId="15" fillId="0" borderId="0" applyFont="0" applyFill="0" applyBorder="0" applyAlignment="0" applyProtection="0"/>
    <xf numFmtId="179" fontId="15" fillId="0" borderId="0" applyFont="0" applyFill="0" applyBorder="0" applyAlignment="0" applyProtection="0"/>
    <xf numFmtId="0" fontId="33" fillId="0" borderId="0"/>
    <xf numFmtId="18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66" fontId="22" fillId="0" borderId="0" applyFont="0" applyFill="0" applyBorder="0" applyAlignment="0" applyProtection="0"/>
    <xf numFmtId="0" fontId="35" fillId="0" borderId="0">
      <alignment vertical="top"/>
    </xf>
    <xf numFmtId="0" fontId="35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7" fillId="0" borderId="0"/>
    <xf numFmtId="0" fontId="35" fillId="0" borderId="0">
      <alignment vertical="top"/>
    </xf>
    <xf numFmtId="0" fontId="35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5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4" fillId="0" borderId="0">
      <alignment vertical="top"/>
    </xf>
    <xf numFmtId="0" fontId="35" fillId="0" borderId="0">
      <alignment vertical="top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2" fontId="20" fillId="0" borderId="0" applyProtection="0"/>
    <xf numFmtId="182" fontId="20" fillId="0" borderId="0" applyProtection="0"/>
    <xf numFmtId="182" fontId="20" fillId="0" borderId="0" applyProtection="0"/>
    <xf numFmtId="0" fontId="17" fillId="0" borderId="0" applyProtection="0"/>
    <xf numFmtId="172" fontId="20" fillId="0" borderId="0" applyProtection="0"/>
    <xf numFmtId="182" fontId="20" fillId="0" borderId="0" applyProtection="0"/>
    <xf numFmtId="182" fontId="20" fillId="0" borderId="0" applyProtection="0"/>
    <xf numFmtId="0" fontId="17" fillId="0" borderId="0" applyProtection="0"/>
    <xf numFmtId="186" fontId="22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33" fillId="0" borderId="0"/>
    <xf numFmtId="181" fontId="22" fillId="0" borderId="0" applyFont="0" applyFill="0" applyBorder="0" applyAlignment="0" applyProtection="0"/>
    <xf numFmtId="0" fontId="33" fillId="0" borderId="0"/>
    <xf numFmtId="166" fontId="22" fillId="0" borderId="0" applyFont="0" applyFill="0" applyBorder="0" applyAlignment="0" applyProtection="0"/>
    <xf numFmtId="208" fontId="38" fillId="0" borderId="0" applyFont="0" applyFill="0" applyBorder="0" applyAlignment="0" applyProtection="0"/>
    <xf numFmtId="209" fontId="39" fillId="0" borderId="0" applyFont="0" applyFill="0" applyBorder="0" applyAlignment="0" applyProtection="0"/>
    <xf numFmtId="210" fontId="39" fillId="0" borderId="0" applyFont="0" applyFill="0" applyBorder="0" applyAlignment="0" applyProtection="0"/>
    <xf numFmtId="0" fontId="40" fillId="0" borderId="0"/>
    <xf numFmtId="0" fontId="41" fillId="0" borderId="0"/>
    <xf numFmtId="0" fontId="41" fillId="0" borderId="0"/>
    <xf numFmtId="0" fontId="41" fillId="0" borderId="0"/>
    <xf numFmtId="0" fontId="14" fillId="0" borderId="0"/>
    <xf numFmtId="1" fontId="42" fillId="0" borderId="2" applyBorder="0" applyAlignment="0">
      <alignment horizontal="center"/>
    </xf>
    <xf numFmtId="1" fontId="42" fillId="0" borderId="2" applyBorder="0" applyAlignment="0">
      <alignment horizontal="center"/>
    </xf>
    <xf numFmtId="0" fontId="43" fillId="0" borderId="0"/>
    <xf numFmtId="0" fontId="43" fillId="0" borderId="0"/>
    <xf numFmtId="0" fontId="7" fillId="0" borderId="0"/>
    <xf numFmtId="0" fontId="44" fillId="0" borderId="0"/>
    <xf numFmtId="0" fontId="43" fillId="0" borderId="0" applyProtection="0"/>
    <xf numFmtId="3" fontId="18" fillId="0" borderId="2"/>
    <xf numFmtId="3" fontId="18" fillId="0" borderId="2"/>
    <xf numFmtId="3" fontId="18" fillId="0" borderId="2"/>
    <xf numFmtId="3" fontId="18" fillId="0" borderId="2"/>
    <xf numFmtId="208" fontId="38" fillId="0" borderId="0" applyFont="0" applyFill="0" applyBorder="0" applyAlignment="0" applyProtection="0"/>
    <xf numFmtId="0" fontId="45" fillId="3" borderId="0"/>
    <xf numFmtId="0" fontId="45" fillId="3" borderId="0"/>
    <xf numFmtId="0" fontId="45" fillId="3" borderId="0"/>
    <xf numFmtId="208" fontId="38" fillId="0" borderId="0" applyFont="0" applyFill="0" applyBorder="0" applyAlignment="0" applyProtection="0"/>
    <xf numFmtId="0" fontId="45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208" fontId="38" fillId="0" borderId="0" applyFont="0" applyFill="0" applyBorder="0" applyAlignment="0" applyProtection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7" fillId="0" borderId="0" applyFont="0" applyFill="0" applyBorder="0" applyAlignment="0">
      <alignment horizontal="left"/>
    </xf>
    <xf numFmtId="0" fontId="45" fillId="3" borderId="0"/>
    <xf numFmtId="0" fontId="47" fillId="0" borderId="0" applyFont="0" applyFill="0" applyBorder="0" applyAlignment="0">
      <alignment horizontal="left"/>
    </xf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208" fontId="38" fillId="0" borderId="0" applyFont="0" applyFill="0" applyBorder="0" applyAlignment="0" applyProtection="0"/>
    <xf numFmtId="0" fontId="45" fillId="3" borderId="0"/>
    <xf numFmtId="0" fontId="45" fillId="3" borderId="0"/>
    <xf numFmtId="0" fontId="48" fillId="0" borderId="2" applyNumberFormat="0" applyFont="0" applyBorder="0">
      <alignment horizontal="left" indent="2"/>
    </xf>
    <xf numFmtId="0" fontId="48" fillId="0" borderId="2" applyNumberFormat="0" applyFont="0" applyBorder="0">
      <alignment horizontal="left" indent="2"/>
    </xf>
    <xf numFmtId="0" fontId="47" fillId="0" borderId="0" applyFont="0" applyFill="0" applyBorder="0" applyAlignment="0">
      <alignment horizontal="left"/>
    </xf>
    <xf numFmtId="0" fontId="47" fillId="0" borderId="0" applyFont="0" applyFill="0" applyBorder="0" applyAlignment="0">
      <alignment horizontal="left"/>
    </xf>
    <xf numFmtId="0" fontId="49" fillId="0" borderId="0"/>
    <xf numFmtId="0" fontId="50" fillId="4" borderId="10" applyFont="0" applyFill="0" applyAlignment="0">
      <alignment vertical="center" wrapText="1"/>
    </xf>
    <xf numFmtId="9" fontId="51" fillId="0" borderId="0" applyBorder="0" applyAlignment="0" applyProtection="0"/>
    <xf numFmtId="0" fontId="52" fillId="3" borderId="0"/>
    <xf numFmtId="0" fontId="52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52" fillId="3" borderId="0"/>
    <xf numFmtId="0" fontId="52" fillId="3" borderId="0"/>
    <xf numFmtId="0" fontId="48" fillId="0" borderId="2" applyNumberFormat="0" applyFont="0" applyBorder="0" applyAlignment="0">
      <alignment horizontal="center"/>
    </xf>
    <xf numFmtId="0" fontId="48" fillId="0" borderId="2" applyNumberFormat="0" applyFont="0" applyBorder="0" applyAlignment="0">
      <alignment horizontal="center"/>
    </xf>
    <xf numFmtId="0" fontId="53" fillId="5" borderId="0" applyNumberFormat="0" applyBorder="0" applyAlignment="0" applyProtection="0"/>
    <xf numFmtId="0" fontId="53" fillId="6" borderId="0" applyNumberFormat="0" applyBorder="0" applyAlignment="0" applyProtection="0"/>
    <xf numFmtId="0" fontId="53" fillId="7" borderId="0" applyNumberFormat="0" applyBorder="0" applyAlignment="0" applyProtection="0"/>
    <xf numFmtId="0" fontId="53" fillId="8" borderId="0" applyNumberFormat="0" applyBorder="0" applyAlignment="0" applyProtection="0"/>
    <xf numFmtId="0" fontId="53" fillId="9" borderId="0" applyNumberFormat="0" applyBorder="0" applyAlignment="0" applyProtection="0"/>
    <xf numFmtId="0" fontId="53" fillId="10" borderId="0" applyNumberFormat="0" applyBorder="0" applyAlignment="0" applyProtection="0"/>
    <xf numFmtId="0" fontId="54" fillId="0" borderId="0"/>
    <xf numFmtId="0" fontId="55" fillId="3" borderId="0"/>
    <xf numFmtId="0" fontId="55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46" fillId="3" borderId="0"/>
    <xf numFmtId="0" fontId="55" fillId="3" borderId="0"/>
    <xf numFmtId="0" fontId="56" fillId="0" borderId="0">
      <alignment wrapText="1"/>
    </xf>
    <xf numFmtId="0" fontId="5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46" fillId="0" borderId="0">
      <alignment wrapText="1"/>
    </xf>
    <xf numFmtId="0" fontId="56" fillId="0" borderId="0">
      <alignment wrapText="1"/>
    </xf>
    <xf numFmtId="0" fontId="53" fillId="11" borderId="0" applyNumberFormat="0" applyBorder="0" applyAlignment="0" applyProtection="0"/>
    <xf numFmtId="0" fontId="53" fillId="12" borderId="0" applyNumberFormat="0" applyBorder="0" applyAlignment="0" applyProtection="0"/>
    <xf numFmtId="0" fontId="53" fillId="13" borderId="0" applyNumberFormat="0" applyBorder="0" applyAlignment="0" applyProtection="0"/>
    <xf numFmtId="0" fontId="53" fillId="8" borderId="0" applyNumberFormat="0" applyBorder="0" applyAlignment="0" applyProtection="0"/>
    <xf numFmtId="0" fontId="53" fillId="11" borderId="0" applyNumberFormat="0" applyBorder="0" applyAlignment="0" applyProtection="0"/>
    <xf numFmtId="0" fontId="53" fillId="14" borderId="0" applyNumberFormat="0" applyBorder="0" applyAlignment="0" applyProtection="0"/>
    <xf numFmtId="171" fontId="57" fillId="0" borderId="1" applyNumberFormat="0" applyFont="0" applyBorder="0" applyAlignment="0">
      <alignment horizontal="center"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8" fillId="15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18" borderId="0" applyNumberFormat="0" applyBorder="0" applyAlignment="0" applyProtection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9" fillId="0" borderId="0"/>
    <xf numFmtId="0" fontId="58" fillId="19" borderId="0" applyNumberFormat="0" applyBorder="0" applyAlignment="0" applyProtection="0"/>
    <xf numFmtId="0" fontId="58" fillId="20" borderId="0" applyNumberFormat="0" applyBorder="0" applyAlignment="0" applyProtection="0"/>
    <xf numFmtId="0" fontId="58" fillId="21" borderId="0" applyNumberFormat="0" applyBorder="0" applyAlignment="0" applyProtection="0"/>
    <xf numFmtId="0" fontId="58" fillId="16" borderId="0" applyNumberFormat="0" applyBorder="0" applyAlignment="0" applyProtection="0"/>
    <xf numFmtId="0" fontId="58" fillId="17" borderId="0" applyNumberFormat="0" applyBorder="0" applyAlignment="0" applyProtection="0"/>
    <xf numFmtId="0" fontId="58" fillId="22" borderId="0" applyNumberFormat="0" applyBorder="0" applyAlignment="0" applyProtection="0"/>
    <xf numFmtId="211" fontId="60" fillId="0" borderId="0" applyFont="0" applyFill="0" applyBorder="0" applyAlignment="0" applyProtection="0"/>
    <xf numFmtId="0" fontId="61" fillId="0" borderId="0" applyFont="0" applyFill="0" applyBorder="0" applyAlignment="0" applyProtection="0"/>
    <xf numFmtId="212" fontId="62" fillId="0" borderId="0" applyFont="0" applyFill="0" applyBorder="0" applyAlignment="0" applyProtection="0"/>
    <xf numFmtId="203" fontId="60" fillId="0" borderId="0" applyFont="0" applyFill="0" applyBorder="0" applyAlignment="0" applyProtection="0"/>
    <xf numFmtId="0" fontId="61" fillId="0" borderId="0" applyFont="0" applyFill="0" applyBorder="0" applyAlignment="0" applyProtection="0"/>
    <xf numFmtId="213" fontId="60" fillId="0" borderId="0" applyFont="0" applyFill="0" applyBorder="0" applyAlignment="0" applyProtection="0"/>
    <xf numFmtId="0" fontId="63" fillId="0" borderId="0">
      <alignment horizontal="center" wrapText="1"/>
      <protection locked="0"/>
    </xf>
    <xf numFmtId="0" fontId="64" fillId="0" borderId="0">
      <alignment horizontal="center" wrapText="1"/>
      <protection locked="0"/>
    </xf>
    <xf numFmtId="0" fontId="65" fillId="0" borderId="0" applyNumberFormat="0" applyBorder="0" applyAlignment="0">
      <alignment horizontal="center"/>
    </xf>
    <xf numFmtId="201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214" fontId="22" fillId="0" borderId="0" applyFont="0" applyFill="0" applyBorder="0" applyAlignment="0" applyProtection="0"/>
    <xf numFmtId="190" fontId="66" fillId="0" borderId="0" applyFont="0" applyFill="0" applyBorder="0" applyAlignment="0" applyProtection="0"/>
    <xf numFmtId="0" fontId="67" fillId="0" borderId="0" applyFont="0" applyFill="0" applyBorder="0" applyAlignment="0" applyProtection="0"/>
    <xf numFmtId="215" fontId="22" fillId="0" borderId="0" applyFont="0" applyFill="0" applyBorder="0" applyAlignment="0" applyProtection="0"/>
    <xf numFmtId="182" fontId="15" fillId="0" borderId="0" applyFont="0" applyFill="0" applyBorder="0" applyAlignment="0" applyProtection="0"/>
    <xf numFmtId="187" fontId="15" fillId="0" borderId="0" applyFont="0" applyFill="0" applyBorder="0" applyAlignment="0" applyProtection="0"/>
    <xf numFmtId="0" fontId="68" fillId="6" borderId="0" applyNumberFormat="0" applyBorder="0" applyAlignment="0" applyProtection="0"/>
    <xf numFmtId="0" fontId="69" fillId="0" borderId="0" applyNumberFormat="0" applyFill="0" applyBorder="0" applyAlignment="0" applyProtection="0"/>
    <xf numFmtId="0" fontId="67" fillId="0" borderId="0"/>
    <xf numFmtId="0" fontId="70" fillId="0" borderId="0"/>
    <xf numFmtId="0" fontId="71" fillId="0" borderId="0"/>
    <xf numFmtId="0" fontId="67" fillId="0" borderId="0"/>
    <xf numFmtId="0" fontId="72" fillId="0" borderId="0"/>
    <xf numFmtId="0" fontId="73" fillId="0" borderId="0"/>
    <xf numFmtId="0" fontId="74" fillId="0" borderId="0"/>
    <xf numFmtId="216" fontId="36" fillId="0" borderId="0" applyFill="0" applyBorder="0" applyAlignment="0"/>
    <xf numFmtId="217" fontId="16" fillId="0" borderId="0" applyFill="0" applyBorder="0" applyAlignment="0"/>
    <xf numFmtId="218" fontId="75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20" fontId="7" fillId="0" borderId="0" applyFill="0" applyBorder="0" applyAlignment="0"/>
    <xf numFmtId="221" fontId="7" fillId="0" borderId="0" applyFill="0" applyBorder="0" applyAlignment="0"/>
    <xf numFmtId="221" fontId="7" fillId="0" borderId="0" applyFill="0" applyBorder="0" applyAlignment="0"/>
    <xf numFmtId="221" fontId="7" fillId="0" borderId="0" applyFill="0" applyBorder="0" applyAlignment="0"/>
    <xf numFmtId="221" fontId="7" fillId="0" borderId="0" applyFill="0" applyBorder="0" applyAlignment="0"/>
    <xf numFmtId="221" fontId="7" fillId="0" borderId="0" applyFill="0" applyBorder="0" applyAlignment="0"/>
    <xf numFmtId="221" fontId="7" fillId="0" borderId="0" applyFill="0" applyBorder="0" applyAlignment="0"/>
    <xf numFmtId="221" fontId="7" fillId="0" borderId="0" applyFill="0" applyBorder="0" applyAlignment="0"/>
    <xf numFmtId="221" fontId="7" fillId="0" borderId="0" applyFill="0" applyBorder="0" applyAlignment="0"/>
    <xf numFmtId="221" fontId="7" fillId="0" borderId="0" applyFill="0" applyBorder="0" applyAlignment="0"/>
    <xf numFmtId="221" fontId="7" fillId="0" borderId="0" applyFill="0" applyBorder="0" applyAlignment="0"/>
    <xf numFmtId="221" fontId="7" fillId="0" borderId="0" applyFill="0" applyBorder="0" applyAlignment="0"/>
    <xf numFmtId="221" fontId="7" fillId="0" borderId="0" applyFill="0" applyBorder="0" applyAlignment="0"/>
    <xf numFmtId="221" fontId="7" fillId="0" borderId="0" applyFill="0" applyBorder="0" applyAlignment="0"/>
    <xf numFmtId="221" fontId="7" fillId="0" borderId="0" applyFill="0" applyBorder="0" applyAlignment="0"/>
    <xf numFmtId="221" fontId="7" fillId="0" borderId="0" applyFill="0" applyBorder="0" applyAlignment="0"/>
    <xf numFmtId="222" fontId="7" fillId="0" borderId="0" applyFill="0" applyBorder="0" applyAlignment="0"/>
    <xf numFmtId="223" fontId="7" fillId="0" borderId="0" applyFill="0" applyBorder="0" applyAlignment="0"/>
    <xf numFmtId="223" fontId="7" fillId="0" borderId="0" applyFill="0" applyBorder="0" applyAlignment="0"/>
    <xf numFmtId="223" fontId="7" fillId="0" borderId="0" applyFill="0" applyBorder="0" applyAlignment="0"/>
    <xf numFmtId="223" fontId="7" fillId="0" borderId="0" applyFill="0" applyBorder="0" applyAlignment="0"/>
    <xf numFmtId="223" fontId="7" fillId="0" borderId="0" applyFill="0" applyBorder="0" applyAlignment="0"/>
    <xf numFmtId="223" fontId="7" fillId="0" borderId="0" applyFill="0" applyBorder="0" applyAlignment="0"/>
    <xf numFmtId="223" fontId="7" fillId="0" borderId="0" applyFill="0" applyBorder="0" applyAlignment="0"/>
    <xf numFmtId="223" fontId="7" fillId="0" borderId="0" applyFill="0" applyBorder="0" applyAlignment="0"/>
    <xf numFmtId="223" fontId="7" fillId="0" borderId="0" applyFill="0" applyBorder="0" applyAlignment="0"/>
    <xf numFmtId="223" fontId="7" fillId="0" borderId="0" applyFill="0" applyBorder="0" applyAlignment="0"/>
    <xf numFmtId="223" fontId="7" fillId="0" borderId="0" applyFill="0" applyBorder="0" applyAlignment="0"/>
    <xf numFmtId="223" fontId="7" fillId="0" borderId="0" applyFill="0" applyBorder="0" applyAlignment="0"/>
    <xf numFmtId="223" fontId="7" fillId="0" borderId="0" applyFill="0" applyBorder="0" applyAlignment="0"/>
    <xf numFmtId="223" fontId="7" fillId="0" borderId="0" applyFill="0" applyBorder="0" applyAlignment="0"/>
    <xf numFmtId="223" fontId="7" fillId="0" borderId="0" applyFill="0" applyBorder="0" applyAlignment="0"/>
    <xf numFmtId="224" fontId="54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5" fontId="7" fillId="0" borderId="0" applyFill="0" applyBorder="0" applyAlignment="0"/>
    <xf numFmtId="226" fontId="75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8" fontId="75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18" fontId="75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0" fontId="76" fillId="23" borderId="11" applyNumberFormat="0" applyAlignment="0" applyProtection="0"/>
    <xf numFmtId="0" fontId="77" fillId="0" borderId="0"/>
    <xf numFmtId="0" fontId="78" fillId="0" borderId="0"/>
    <xf numFmtId="0" fontId="79" fillId="0" borderId="0" applyFill="0" applyBorder="0" applyProtection="0">
      <alignment horizontal="center"/>
      <protection locked="0"/>
    </xf>
    <xf numFmtId="230" fontId="22" fillId="0" borderId="0" applyFont="0" applyFill="0" applyBorder="0" applyAlignment="0" applyProtection="0"/>
    <xf numFmtId="0" fontId="80" fillId="24" borderId="12" applyNumberFormat="0" applyAlignment="0" applyProtection="0"/>
    <xf numFmtId="171" fontId="43" fillId="0" borderId="0" applyFont="0" applyFill="0" applyBorder="0" applyAlignment="0" applyProtection="0"/>
    <xf numFmtId="1" fontId="81" fillId="0" borderId="5" applyBorder="0"/>
    <xf numFmtId="0" fontId="82" fillId="0" borderId="13">
      <alignment horizontal="center"/>
    </xf>
    <xf numFmtId="231" fontId="83" fillId="0" borderId="0"/>
    <xf numFmtId="231" fontId="83" fillId="0" borderId="0"/>
    <xf numFmtId="231" fontId="83" fillId="0" borderId="0"/>
    <xf numFmtId="231" fontId="83" fillId="0" borderId="0"/>
    <xf numFmtId="231" fontId="83" fillId="0" borderId="0"/>
    <xf numFmtId="231" fontId="83" fillId="0" borderId="0"/>
    <xf numFmtId="231" fontId="83" fillId="0" borderId="0"/>
    <xf numFmtId="231" fontId="83" fillId="0" borderId="0"/>
    <xf numFmtId="232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232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84" fillId="0" borderId="0" applyFont="0" applyFill="0" applyBorder="0" applyAlignment="0" applyProtection="0"/>
    <xf numFmtId="178" fontId="59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200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233" fontId="20" fillId="0" borderId="0" applyProtection="0"/>
    <xf numFmtId="233" fontId="20" fillId="0" borderId="0" applyProtection="0"/>
    <xf numFmtId="200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20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226" fontId="75" fillId="0" borderId="0" applyFont="0" applyFill="0" applyBorder="0" applyAlignment="0" applyProtection="0"/>
    <xf numFmtId="227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227" fontId="7" fillId="0" borderId="0" applyFont="0" applyFill="0" applyBorder="0" applyAlignment="0" applyProtection="0"/>
    <xf numFmtId="234" fontId="11" fillId="0" borderId="0" applyFont="0" applyFill="0" applyBorder="0" applyAlignment="0" applyProtection="0"/>
    <xf numFmtId="235" fontId="20" fillId="0" borderId="0" applyFont="0" applyFill="0" applyBorder="0" applyAlignment="0" applyProtection="0"/>
    <xf numFmtId="236" fontId="85" fillId="0" borderId="0" applyFont="0" applyFill="0" applyBorder="0" applyAlignment="0" applyProtection="0"/>
    <xf numFmtId="237" fontId="20" fillId="0" borderId="0" applyFont="0" applyFill="0" applyBorder="0" applyAlignment="0" applyProtection="0"/>
    <xf numFmtId="238" fontId="85" fillId="0" borderId="0" applyFont="0" applyFill="0" applyBorder="0" applyAlignment="0" applyProtection="0"/>
    <xf numFmtId="239" fontId="20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24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86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4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3" fillId="0" borderId="0" applyFont="0" applyFill="0" applyBorder="0" applyAlignment="0" applyProtection="0"/>
    <xf numFmtId="2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243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43" fillId="0" borderId="0" applyFont="0" applyFill="0" applyBorder="0" applyAlignment="0" applyProtection="0"/>
    <xf numFmtId="169" fontId="87" fillId="0" borderId="0" applyFont="0" applyFill="0" applyBorder="0" applyAlignment="0" applyProtection="0"/>
    <xf numFmtId="43" fontId="43" fillId="0" borderId="0" applyFont="0" applyFill="0" applyBorder="0" applyAlignment="0" applyProtection="0"/>
    <xf numFmtId="0" fontId="7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69" fontId="88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88" fillId="0" borderId="0" applyFont="0" applyFill="0" applyBorder="0" applyAlignment="0" applyProtection="0"/>
    <xf numFmtId="0" fontId="7" fillId="0" borderId="0" applyFont="0" applyFill="0" applyBorder="0" applyAlignment="0" applyProtection="0"/>
    <xf numFmtId="189" fontId="88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91" fontId="7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9" fontId="89" fillId="0" borderId="0" applyFont="0" applyFill="0" applyBorder="0" applyAlignment="0" applyProtection="0"/>
    <xf numFmtId="179" fontId="89" fillId="0" borderId="0" applyFont="0" applyFill="0" applyBorder="0" applyAlignment="0" applyProtection="0"/>
    <xf numFmtId="210" fontId="7" fillId="0" borderId="0" applyFont="0" applyFill="0" applyBorder="0" applyAlignment="0" applyProtection="0"/>
    <xf numFmtId="169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4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44" fontId="13" fillId="0" borderId="0" applyFont="0" applyFill="0" applyBorder="0" applyAlignment="0" applyProtection="0"/>
    <xf numFmtId="179" fontId="89" fillId="0" borderId="0" applyFont="0" applyFill="0" applyBorder="0" applyAlignment="0" applyProtection="0"/>
    <xf numFmtId="179" fontId="89" fillId="0" borderId="0" applyFont="0" applyFill="0" applyBorder="0" applyAlignment="0" applyProtection="0"/>
    <xf numFmtId="179" fontId="89" fillId="0" borderId="0" applyFont="0" applyFill="0" applyBorder="0" applyAlignment="0" applyProtection="0"/>
    <xf numFmtId="179" fontId="89" fillId="0" borderId="0" applyFont="0" applyFill="0" applyBorder="0" applyAlignment="0" applyProtection="0"/>
    <xf numFmtId="179" fontId="89" fillId="0" borderId="0" applyFont="0" applyFill="0" applyBorder="0" applyAlignment="0" applyProtection="0"/>
    <xf numFmtId="179" fontId="89" fillId="0" borderId="0" applyFont="0" applyFill="0" applyBorder="0" applyAlignment="0" applyProtection="0"/>
    <xf numFmtId="179" fontId="8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246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91" fontId="7" fillId="0" borderId="0" applyFont="0" applyFill="0" applyBorder="0" applyAlignment="0" applyProtection="0"/>
    <xf numFmtId="168" fontId="20" fillId="0" borderId="0" applyFont="0" applyFill="0" applyBorder="0" applyAlignment="0" applyProtection="0"/>
    <xf numFmtId="169" fontId="87" fillId="0" borderId="0" applyFont="0" applyFill="0" applyBorder="0" applyAlignment="0" applyProtection="0"/>
    <xf numFmtId="0" fontId="13" fillId="0" borderId="0" applyFont="0" applyFill="0" applyBorder="0" applyAlignment="0" applyProtection="0"/>
    <xf numFmtId="247" fontId="2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3" fillId="0" borderId="0" applyFont="0" applyFill="0" applyBorder="0" applyAlignment="0" applyProtection="0"/>
    <xf numFmtId="247" fontId="20" fillId="0" borderId="0" applyFont="0" applyFill="0" applyBorder="0" applyAlignment="0" applyProtection="0"/>
    <xf numFmtId="248" fontId="40" fillId="0" borderId="0" applyFont="0" applyFill="0" applyBorder="0" applyAlignment="0" applyProtection="0"/>
    <xf numFmtId="169" fontId="13" fillId="0" borderId="0" applyFont="0" applyFill="0" applyBorder="0" applyAlignment="0" applyProtection="0"/>
    <xf numFmtId="247" fontId="2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9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248" fontId="4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249" fontId="20" fillId="0" borderId="0" applyProtection="0"/>
    <xf numFmtId="248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0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25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9" fontId="59" fillId="0" borderId="0" applyFont="0" applyFill="0" applyBorder="0" applyAlignment="0" applyProtection="0"/>
    <xf numFmtId="251" fontId="20" fillId="0" borderId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251" fontId="20" fillId="0" borderId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7" fillId="0" borderId="0" applyFont="0" applyFill="0" applyBorder="0" applyAlignment="0" applyProtection="0"/>
    <xf numFmtId="251" fontId="20" fillId="0" borderId="0" applyProtection="0"/>
    <xf numFmtId="169" fontId="8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9" fontId="20" fillId="0" borderId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0" fontId="3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252" fontId="3" fillId="0" borderId="0" applyFont="0" applyFill="0" applyBorder="0" applyAlignment="0" applyProtection="0"/>
    <xf numFmtId="16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253" fontId="3" fillId="0" borderId="0" applyFont="0" applyFill="0" applyBorder="0" applyAlignment="0" applyProtection="0"/>
    <xf numFmtId="169" fontId="7" fillId="0" borderId="0" applyFont="0" applyFill="0" applyBorder="0" applyAlignment="0" applyProtection="0"/>
    <xf numFmtId="189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251" fontId="20" fillId="0" borderId="0" applyProtection="0"/>
    <xf numFmtId="251" fontId="20" fillId="0" borderId="0" applyProtection="0"/>
    <xf numFmtId="169" fontId="7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3" fillId="0" borderId="0" applyFont="0" applyFill="0" applyBorder="0" applyAlignment="0" applyProtection="0"/>
    <xf numFmtId="169" fontId="87" fillId="0" borderId="0" applyFont="0" applyFill="0" applyBorder="0" applyAlignment="0" applyProtection="0"/>
    <xf numFmtId="169" fontId="8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8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89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89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9" fontId="7" fillId="0" borderId="0" applyFont="0" applyFill="0" applyBorder="0" applyAlignment="0" applyProtection="0"/>
    <xf numFmtId="179" fontId="20" fillId="0" borderId="0" applyProtection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89" fontId="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84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86" fillId="0" borderId="0" applyFont="0" applyFill="0" applyBorder="0" applyAlignment="0" applyProtection="0"/>
    <xf numFmtId="173" fontId="20" fillId="0" borderId="0" applyFont="0" applyFill="0" applyBorder="0" applyAlignment="0" applyProtection="0"/>
    <xf numFmtId="169" fontId="14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6" fillId="0" borderId="0" applyFont="0" applyFill="0" applyBorder="0" applyAlignment="0" applyProtection="0"/>
    <xf numFmtId="189" fontId="16" fillId="0" borderId="0" applyFont="0" applyFill="0" applyBorder="0" applyAlignment="0" applyProtection="0"/>
    <xf numFmtId="169" fontId="14" fillId="0" borderId="0" applyFont="0" applyFill="0" applyBorder="0" applyAlignment="0" applyProtection="0"/>
    <xf numFmtId="169" fontId="14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6" fillId="0" borderId="0" applyFont="0" applyFill="0" applyBorder="0" applyAlignment="0" applyProtection="0"/>
    <xf numFmtId="169" fontId="86" fillId="0" borderId="0" applyFont="0" applyFill="0" applyBorder="0" applyAlignment="0" applyProtection="0"/>
    <xf numFmtId="43" fontId="1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226" fontId="13" fillId="0" borderId="0" applyFont="0" applyFill="0" applyBorder="0" applyAlignment="0" applyProtection="0"/>
    <xf numFmtId="169" fontId="86" fillId="0" borderId="0" applyFont="0" applyFill="0" applyBorder="0" applyAlignment="0" applyProtection="0"/>
    <xf numFmtId="22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254" fontId="14" fillId="0" borderId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20" fillId="0" borderId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0" fontId="91" fillId="0" borderId="0" applyNumberFormat="0" applyFill="0" applyBorder="0" applyAlignment="0" applyProtection="0"/>
    <xf numFmtId="0" fontId="92" fillId="0" borderId="0">
      <alignment horizontal="center"/>
    </xf>
    <xf numFmtId="0" fontId="93" fillId="0" borderId="0" applyNumberFormat="0" applyAlignment="0">
      <alignment horizontal="left"/>
    </xf>
    <xf numFmtId="188" fontId="94" fillId="0" borderId="0" applyFont="0" applyFill="0" applyBorder="0" applyAlignment="0" applyProtection="0"/>
    <xf numFmtId="255" fontId="95" fillId="0" borderId="0" applyFill="0" applyBorder="0" applyProtection="0"/>
    <xf numFmtId="256" fontId="11" fillId="0" borderId="0" applyFont="0" applyFill="0" applyBorder="0" applyAlignment="0" applyProtection="0"/>
    <xf numFmtId="257" fontId="14" fillId="0" borderId="0" applyFill="0" applyBorder="0" applyProtection="0"/>
    <xf numFmtId="257" fontId="14" fillId="0" borderId="14" applyFill="0" applyProtection="0"/>
    <xf numFmtId="257" fontId="14" fillId="0" borderId="15" applyFill="0" applyProtection="0"/>
    <xf numFmtId="258" fontId="70" fillId="0" borderId="0" applyFont="0" applyFill="0" applyBorder="0" applyAlignment="0" applyProtection="0"/>
    <xf numFmtId="259" fontId="96" fillId="0" borderId="0" applyFont="0" applyFill="0" applyBorder="0" applyAlignment="0" applyProtection="0"/>
    <xf numFmtId="260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1" fontId="7" fillId="0" borderId="0" applyFont="0" applyFill="0" applyBorder="0" applyAlignment="0" applyProtection="0"/>
    <xf numFmtId="262" fontId="96" fillId="0" borderId="0" applyFont="0" applyFill="0" applyBorder="0" applyAlignment="0" applyProtection="0"/>
    <xf numFmtId="218" fontId="75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19" fontId="7" fillId="0" borderId="0" applyFont="0" applyFill="0" applyBorder="0" applyAlignment="0" applyProtection="0"/>
    <xf numFmtId="263" fontId="85" fillId="0" borderId="0" applyFont="0" applyFill="0" applyBorder="0" applyAlignment="0" applyProtection="0"/>
    <xf numFmtId="264" fontId="20" fillId="0" borderId="0" applyFont="0" applyFill="0" applyBorder="0" applyAlignment="0" applyProtection="0"/>
    <xf numFmtId="265" fontId="85" fillId="0" borderId="0" applyFont="0" applyFill="0" applyBorder="0" applyAlignment="0" applyProtection="0"/>
    <xf numFmtId="266" fontId="85" fillId="0" borderId="0" applyFont="0" applyFill="0" applyBorder="0" applyAlignment="0" applyProtection="0"/>
    <xf numFmtId="267" fontId="20" fillId="0" borderId="0" applyFont="0" applyFill="0" applyBorder="0" applyAlignment="0" applyProtection="0"/>
    <xf numFmtId="268" fontId="85" fillId="0" borderId="0" applyFont="0" applyFill="0" applyBorder="0" applyAlignment="0" applyProtection="0"/>
    <xf numFmtId="269" fontId="85" fillId="0" borderId="0" applyFont="0" applyFill="0" applyBorder="0" applyAlignment="0" applyProtection="0"/>
    <xf numFmtId="270" fontId="20" fillId="0" borderId="0" applyFont="0" applyFill="0" applyBorder="0" applyAlignment="0" applyProtection="0"/>
    <xf numFmtId="271" fontId="85" fillId="0" borderId="0" applyFont="0" applyFill="0" applyBorder="0" applyAlignment="0" applyProtection="0"/>
    <xf numFmtId="168" fontId="13" fillId="0" borderId="0" applyFont="0" applyFill="0" applyBorder="0" applyAlignment="0" applyProtection="0"/>
    <xf numFmtId="272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168" fontId="13" fillId="0" borderId="0" applyFont="0" applyFill="0" applyBorder="0" applyAlignment="0" applyProtection="0"/>
    <xf numFmtId="272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272" fontId="7" fillId="0" borderId="0" applyFont="0" applyFill="0" applyBorder="0" applyAlignment="0" applyProtection="0"/>
    <xf numFmtId="273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275" fontId="20" fillId="0" borderId="0" applyProtection="0"/>
    <xf numFmtId="274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274" fontId="7" fillId="0" borderId="0" applyFont="0" applyFill="0" applyBorder="0" applyAlignment="0" applyProtection="0"/>
    <xf numFmtId="276" fontId="7" fillId="0" borderId="0"/>
    <xf numFmtId="276" fontId="7" fillId="0" borderId="0"/>
    <xf numFmtId="276" fontId="7" fillId="0" borderId="0"/>
    <xf numFmtId="276" fontId="7" fillId="0" borderId="0"/>
    <xf numFmtId="276" fontId="7" fillId="0" borderId="0"/>
    <xf numFmtId="276" fontId="7" fillId="0" borderId="0"/>
    <xf numFmtId="276" fontId="7" fillId="0" borderId="0"/>
    <xf numFmtId="276" fontId="7" fillId="0" borderId="0"/>
    <xf numFmtId="276" fontId="7" fillId="0" borderId="0"/>
    <xf numFmtId="276" fontId="7" fillId="0" borderId="0" applyProtection="0"/>
    <xf numFmtId="276" fontId="7" fillId="0" borderId="0"/>
    <xf numFmtId="276" fontId="7" fillId="0" borderId="0"/>
    <xf numFmtId="276" fontId="7" fillId="0" borderId="0"/>
    <xf numFmtId="276" fontId="7" fillId="0" borderId="0"/>
    <xf numFmtId="276" fontId="7" fillId="0" borderId="0"/>
    <xf numFmtId="276" fontId="7" fillId="0" borderId="0"/>
    <xf numFmtId="276" fontId="7" fillId="0" borderId="0"/>
    <xf numFmtId="277" fontId="16" fillId="0" borderId="16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0" fillId="0" borderId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4" fontId="35" fillId="0" borderId="0" applyFill="0" applyBorder="0" applyAlignment="0"/>
    <xf numFmtId="14" fontId="34" fillId="0" borderId="0" applyFill="0" applyBorder="0" applyAlignment="0"/>
    <xf numFmtId="0" fontId="40" fillId="0" borderId="0" applyProtection="0"/>
    <xf numFmtId="169" fontId="86" fillId="0" borderId="0" applyFont="0" applyFill="0" applyBorder="0" applyAlignment="0" applyProtection="0"/>
    <xf numFmtId="3" fontId="97" fillId="0" borderId="4">
      <alignment horizontal="left" vertical="top" wrapText="1"/>
    </xf>
    <xf numFmtId="278" fontId="14" fillId="0" borderId="0" applyFill="0" applyBorder="0" applyProtection="0"/>
    <xf numFmtId="278" fontId="14" fillId="0" borderId="14" applyFill="0" applyProtection="0"/>
    <xf numFmtId="278" fontId="14" fillId="0" borderId="15" applyFill="0" applyProtection="0"/>
    <xf numFmtId="279" fontId="7" fillId="0" borderId="17">
      <alignment vertical="center"/>
    </xf>
    <xf numFmtId="279" fontId="7" fillId="0" borderId="17">
      <alignment vertical="center"/>
    </xf>
    <xf numFmtId="279" fontId="7" fillId="0" borderId="17">
      <alignment vertical="center"/>
    </xf>
    <xf numFmtId="279" fontId="7" fillId="0" borderId="17">
      <alignment vertical="center"/>
    </xf>
    <xf numFmtId="279" fontId="7" fillId="0" borderId="17">
      <alignment vertical="center"/>
    </xf>
    <xf numFmtId="279" fontId="7" fillId="0" borderId="17">
      <alignment vertical="center"/>
    </xf>
    <xf numFmtId="279" fontId="7" fillId="0" borderId="17">
      <alignment vertical="center"/>
    </xf>
    <xf numFmtId="279" fontId="7" fillId="0" borderId="17">
      <alignment vertical="center"/>
    </xf>
    <xf numFmtId="279" fontId="7" fillId="0" borderId="17">
      <alignment vertical="center"/>
    </xf>
    <xf numFmtId="279" fontId="7" fillId="0" borderId="17">
      <alignment vertical="center"/>
    </xf>
    <xf numFmtId="279" fontId="7" fillId="0" borderId="17">
      <alignment vertical="center"/>
    </xf>
    <xf numFmtId="279" fontId="7" fillId="0" borderId="17">
      <alignment vertical="center"/>
    </xf>
    <xf numFmtId="279" fontId="7" fillId="0" borderId="17">
      <alignment vertical="center"/>
    </xf>
    <xf numFmtId="279" fontId="7" fillId="0" borderId="17">
      <alignment vertical="center"/>
    </xf>
    <xf numFmtId="279" fontId="7" fillId="0" borderId="17">
      <alignment vertic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280" fontId="16" fillId="0" borderId="0"/>
    <xf numFmtId="281" fontId="21" fillId="0" borderId="2"/>
    <xf numFmtId="281" fontId="21" fillId="0" borderId="2"/>
    <xf numFmtId="246" fontId="7" fillId="0" borderId="0"/>
    <xf numFmtId="246" fontId="7" fillId="0" borderId="0"/>
    <xf numFmtId="246" fontId="7" fillId="0" borderId="0"/>
    <xf numFmtId="246" fontId="7" fillId="0" borderId="0"/>
    <xf numFmtId="246" fontId="7" fillId="0" borderId="0"/>
    <xf numFmtId="246" fontId="7" fillId="0" borderId="0"/>
    <xf numFmtId="246" fontId="7" fillId="0" borderId="0"/>
    <xf numFmtId="246" fontId="7" fillId="0" borderId="0"/>
    <xf numFmtId="246" fontId="7" fillId="0" borderId="0"/>
    <xf numFmtId="246" fontId="7" fillId="0" borderId="0" applyProtection="0"/>
    <xf numFmtId="246" fontId="7" fillId="0" borderId="0"/>
    <xf numFmtId="246" fontId="7" fillId="0" borderId="0"/>
    <xf numFmtId="246" fontId="7" fillId="0" borderId="0"/>
    <xf numFmtId="246" fontId="7" fillId="0" borderId="0"/>
    <xf numFmtId="246" fontId="7" fillId="0" borderId="0"/>
    <xf numFmtId="246" fontId="7" fillId="0" borderId="0"/>
    <xf numFmtId="246" fontId="7" fillId="0" borderId="0"/>
    <xf numFmtId="282" fontId="21" fillId="0" borderId="0"/>
    <xf numFmtId="178" fontId="98" fillId="0" borderId="0" applyFont="0" applyFill="0" applyBorder="0" applyAlignment="0" applyProtection="0"/>
    <xf numFmtId="179" fontId="98" fillId="0" borderId="0" applyFont="0" applyFill="0" applyBorder="0" applyAlignment="0" applyProtection="0"/>
    <xf numFmtId="178" fontId="98" fillId="0" borderId="0" applyFont="0" applyFill="0" applyBorder="0" applyAlignment="0" applyProtection="0"/>
    <xf numFmtId="167" fontId="98" fillId="0" borderId="0" applyFont="0" applyFill="0" applyBorder="0" applyAlignment="0" applyProtection="0"/>
    <xf numFmtId="200" fontId="98" fillId="0" borderId="0" applyFont="0" applyFill="0" applyBorder="0" applyAlignment="0" applyProtection="0"/>
    <xf numFmtId="200" fontId="98" fillId="0" borderId="0" applyFont="0" applyFill="0" applyBorder="0" applyAlignment="0" applyProtection="0"/>
    <xf numFmtId="200" fontId="98" fillId="0" borderId="0" applyFont="0" applyFill="0" applyBorder="0" applyAlignment="0" applyProtection="0"/>
    <xf numFmtId="200" fontId="98" fillId="0" borderId="0" applyFont="0" applyFill="0" applyBorder="0" applyAlignment="0" applyProtection="0"/>
    <xf numFmtId="200" fontId="98" fillId="0" borderId="0" applyFont="0" applyFill="0" applyBorder="0" applyAlignment="0" applyProtection="0"/>
    <xf numFmtId="200" fontId="98" fillId="0" borderId="0" applyFont="0" applyFill="0" applyBorder="0" applyAlignment="0" applyProtection="0"/>
    <xf numFmtId="200" fontId="98" fillId="0" borderId="0" applyFont="0" applyFill="0" applyBorder="0" applyAlignment="0" applyProtection="0"/>
    <xf numFmtId="200" fontId="98" fillId="0" borderId="0" applyFont="0" applyFill="0" applyBorder="0" applyAlignment="0" applyProtection="0"/>
    <xf numFmtId="200" fontId="98" fillId="0" borderId="0" applyFont="0" applyFill="0" applyBorder="0" applyAlignment="0" applyProtection="0"/>
    <xf numFmtId="200" fontId="98" fillId="0" borderId="0" applyFont="0" applyFill="0" applyBorder="0" applyAlignment="0" applyProtection="0"/>
    <xf numFmtId="200" fontId="98" fillId="0" borderId="0" applyFont="0" applyFill="0" applyBorder="0" applyAlignment="0" applyProtection="0"/>
    <xf numFmtId="200" fontId="98" fillId="0" borderId="0" applyFont="0" applyFill="0" applyBorder="0" applyAlignment="0" applyProtection="0"/>
    <xf numFmtId="283" fontId="54" fillId="0" borderId="0" applyFont="0" applyFill="0" applyBorder="0" applyAlignment="0" applyProtection="0"/>
    <xf numFmtId="283" fontId="54" fillId="0" borderId="0" applyFont="0" applyFill="0" applyBorder="0" applyAlignment="0" applyProtection="0"/>
    <xf numFmtId="167" fontId="99" fillId="0" borderId="0" applyFont="0" applyFill="0" applyBorder="0" applyAlignment="0" applyProtection="0"/>
    <xf numFmtId="167" fontId="99" fillId="0" borderId="0" applyFont="0" applyFill="0" applyBorder="0" applyAlignment="0" applyProtection="0"/>
    <xf numFmtId="283" fontId="54" fillId="0" borderId="0" applyFont="0" applyFill="0" applyBorder="0" applyAlignment="0" applyProtection="0"/>
    <xf numFmtId="283" fontId="54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98" fillId="0" borderId="0" applyFont="0" applyFill="0" applyBorder="0" applyAlignment="0" applyProtection="0"/>
    <xf numFmtId="283" fontId="54" fillId="0" borderId="0" applyFont="0" applyFill="0" applyBorder="0" applyAlignment="0" applyProtection="0"/>
    <xf numFmtId="283" fontId="54" fillId="0" borderId="0" applyFont="0" applyFill="0" applyBorder="0" applyAlignment="0" applyProtection="0"/>
    <xf numFmtId="284" fontId="16" fillId="0" borderId="0" applyFont="0" applyFill="0" applyBorder="0" applyAlignment="0" applyProtection="0"/>
    <xf numFmtId="284" fontId="16" fillId="0" borderId="0" applyFont="0" applyFill="0" applyBorder="0" applyAlignment="0" applyProtection="0"/>
    <xf numFmtId="285" fontId="16" fillId="0" borderId="0" applyFont="0" applyFill="0" applyBorder="0" applyAlignment="0" applyProtection="0"/>
    <xf numFmtId="285" fontId="16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67" fontId="99" fillId="0" borderId="0" applyFont="0" applyFill="0" applyBorder="0" applyAlignment="0" applyProtection="0"/>
    <xf numFmtId="167" fontId="99" fillId="0" borderId="0" applyFont="0" applyFill="0" applyBorder="0" applyAlignment="0" applyProtection="0"/>
    <xf numFmtId="41" fontId="98" fillId="0" borderId="0" applyFont="0" applyFill="0" applyBorder="0" applyAlignment="0" applyProtection="0"/>
    <xf numFmtId="167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67" fontId="98" fillId="0" borderId="0" applyFont="0" applyFill="0" applyBorder="0" applyAlignment="0" applyProtection="0"/>
    <xf numFmtId="178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78" fontId="98" fillId="0" borderId="0" applyFont="0" applyFill="0" applyBorder="0" applyAlignment="0" applyProtection="0"/>
    <xf numFmtId="167" fontId="98" fillId="0" borderId="0" applyFont="0" applyFill="0" applyBorder="0" applyAlignment="0" applyProtection="0"/>
    <xf numFmtId="167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41" fontId="98" fillId="0" borderId="0" applyFont="0" applyFill="0" applyBorder="0" applyAlignment="0" applyProtection="0"/>
    <xf numFmtId="167" fontId="98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89" fontId="98" fillId="0" borderId="0" applyFont="0" applyFill="0" applyBorder="0" applyAlignment="0" applyProtection="0"/>
    <xf numFmtId="189" fontId="98" fillId="0" borderId="0" applyFont="0" applyFill="0" applyBorder="0" applyAlignment="0" applyProtection="0"/>
    <xf numFmtId="189" fontId="98" fillId="0" borderId="0" applyFont="0" applyFill="0" applyBorder="0" applyAlignment="0" applyProtection="0"/>
    <xf numFmtId="189" fontId="98" fillId="0" borderId="0" applyFont="0" applyFill="0" applyBorder="0" applyAlignment="0" applyProtection="0"/>
    <xf numFmtId="189" fontId="98" fillId="0" borderId="0" applyFont="0" applyFill="0" applyBorder="0" applyAlignment="0" applyProtection="0"/>
    <xf numFmtId="189" fontId="98" fillId="0" borderId="0" applyFont="0" applyFill="0" applyBorder="0" applyAlignment="0" applyProtection="0"/>
    <xf numFmtId="189" fontId="98" fillId="0" borderId="0" applyFont="0" applyFill="0" applyBorder="0" applyAlignment="0" applyProtection="0"/>
    <xf numFmtId="189" fontId="98" fillId="0" borderId="0" applyFont="0" applyFill="0" applyBorder="0" applyAlignment="0" applyProtection="0"/>
    <xf numFmtId="189" fontId="98" fillId="0" borderId="0" applyFont="0" applyFill="0" applyBorder="0" applyAlignment="0" applyProtection="0"/>
    <xf numFmtId="189" fontId="98" fillId="0" borderId="0" applyFont="0" applyFill="0" applyBorder="0" applyAlignment="0" applyProtection="0"/>
    <xf numFmtId="189" fontId="98" fillId="0" borderId="0" applyFont="0" applyFill="0" applyBorder="0" applyAlignment="0" applyProtection="0"/>
    <xf numFmtId="189" fontId="98" fillId="0" borderId="0" applyFont="0" applyFill="0" applyBorder="0" applyAlignment="0" applyProtection="0"/>
    <xf numFmtId="286" fontId="54" fillId="0" borderId="0" applyFont="0" applyFill="0" applyBorder="0" applyAlignment="0" applyProtection="0"/>
    <xf numFmtId="286" fontId="54" fillId="0" borderId="0" applyFont="0" applyFill="0" applyBorder="0" applyAlignment="0" applyProtection="0"/>
    <xf numFmtId="169" fontId="99" fillId="0" borderId="0" applyFont="0" applyFill="0" applyBorder="0" applyAlignment="0" applyProtection="0"/>
    <xf numFmtId="169" fontId="99" fillId="0" borderId="0" applyFont="0" applyFill="0" applyBorder="0" applyAlignment="0" applyProtection="0"/>
    <xf numFmtId="286" fontId="54" fillId="0" borderId="0" applyFont="0" applyFill="0" applyBorder="0" applyAlignment="0" applyProtection="0"/>
    <xf numFmtId="286" fontId="54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98" fillId="0" borderId="0" applyFont="0" applyFill="0" applyBorder="0" applyAlignment="0" applyProtection="0"/>
    <xf numFmtId="286" fontId="54" fillId="0" borderId="0" applyFont="0" applyFill="0" applyBorder="0" applyAlignment="0" applyProtection="0"/>
    <xf numFmtId="286" fontId="54" fillId="0" borderId="0" applyFont="0" applyFill="0" applyBorder="0" applyAlignment="0" applyProtection="0"/>
    <xf numFmtId="249" fontId="16" fillId="0" borderId="0" applyFont="0" applyFill="0" applyBorder="0" applyAlignment="0" applyProtection="0"/>
    <xf numFmtId="249" fontId="16" fillId="0" borderId="0" applyFont="0" applyFill="0" applyBorder="0" applyAlignment="0" applyProtection="0"/>
    <xf numFmtId="287" fontId="16" fillId="0" borderId="0" applyFont="0" applyFill="0" applyBorder="0" applyAlignment="0" applyProtection="0"/>
    <xf numFmtId="287" fontId="16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69" fontId="99" fillId="0" borderId="0" applyFont="0" applyFill="0" applyBorder="0" applyAlignment="0" applyProtection="0"/>
    <xf numFmtId="169" fontId="99" fillId="0" borderId="0" applyFont="0" applyFill="0" applyBorder="0" applyAlignment="0" applyProtection="0"/>
    <xf numFmtId="43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79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7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43" fontId="98" fillId="0" borderId="0" applyFont="0" applyFill="0" applyBorder="0" applyAlignment="0" applyProtection="0"/>
    <xf numFmtId="169" fontId="98" fillId="0" borderId="0" applyFont="0" applyFill="0" applyBorder="0" applyAlignment="0" applyProtection="0"/>
    <xf numFmtId="3" fontId="16" fillId="0" borderId="0" applyFont="0" applyBorder="0" applyAlignment="0"/>
    <xf numFmtId="0" fontId="54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18" fontId="75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26" fontId="75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8" fontId="75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18" fontId="75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0" fontId="100" fillId="0" borderId="0" applyNumberFormat="0" applyAlignment="0">
      <alignment horizontal="left"/>
    </xf>
    <xf numFmtId="0" fontId="101" fillId="0" borderId="0"/>
    <xf numFmtId="288" fontId="7" fillId="0" borderId="0" applyFont="0" applyFill="0" applyBorder="0" applyAlignment="0" applyProtection="0"/>
    <xf numFmtId="288" fontId="7" fillId="0" borderId="0" applyFont="0" applyFill="0" applyBorder="0" applyAlignment="0" applyProtection="0"/>
    <xf numFmtId="288" fontId="7" fillId="0" borderId="0" applyFont="0" applyFill="0" applyBorder="0" applyAlignment="0" applyProtection="0"/>
    <xf numFmtId="288" fontId="7" fillId="0" borderId="0" applyFont="0" applyFill="0" applyBorder="0" applyAlignment="0" applyProtection="0"/>
    <xf numFmtId="288" fontId="7" fillId="0" borderId="0" applyFont="0" applyFill="0" applyBorder="0" applyAlignment="0" applyProtection="0"/>
    <xf numFmtId="288" fontId="7" fillId="0" borderId="0" applyFont="0" applyFill="0" applyBorder="0" applyAlignment="0" applyProtection="0"/>
    <xf numFmtId="288" fontId="7" fillId="0" borderId="0" applyFont="0" applyFill="0" applyBorder="0" applyAlignment="0" applyProtection="0"/>
    <xf numFmtId="288" fontId="7" fillId="0" borderId="0" applyFont="0" applyFill="0" applyBorder="0" applyAlignment="0" applyProtection="0"/>
    <xf numFmtId="288" fontId="7" fillId="0" borderId="0" applyFont="0" applyFill="0" applyBorder="0" applyAlignment="0" applyProtection="0"/>
    <xf numFmtId="288" fontId="7" fillId="0" borderId="0" applyFont="0" applyFill="0" applyBorder="0" applyAlignment="0" applyProtection="0"/>
    <xf numFmtId="288" fontId="7" fillId="0" borderId="0" applyFont="0" applyFill="0" applyBorder="0" applyAlignment="0" applyProtection="0"/>
    <xf numFmtId="288" fontId="7" fillId="0" borderId="0" applyFont="0" applyFill="0" applyBorder="0" applyAlignment="0" applyProtection="0"/>
    <xf numFmtId="288" fontId="7" fillId="0" borderId="0" applyFont="0" applyFill="0" applyBorder="0" applyAlignment="0" applyProtection="0"/>
    <xf numFmtId="288" fontId="7" fillId="0" borderId="0" applyFont="0" applyFill="0" applyBorder="0" applyAlignment="0" applyProtection="0"/>
    <xf numFmtId="288" fontId="7" fillId="0" borderId="0" applyFont="0" applyFill="0" applyBorder="0" applyAlignment="0" applyProtection="0"/>
    <xf numFmtId="0" fontId="102" fillId="0" borderId="0"/>
    <xf numFmtId="0" fontId="103" fillId="0" borderId="0" applyNumberFormat="0" applyFill="0" applyBorder="0" applyAlignment="0" applyProtection="0"/>
    <xf numFmtId="3" fontId="16" fillId="0" borderId="0" applyFont="0" applyBorder="0" applyAlignment="0"/>
    <xf numFmtId="0" fontId="7" fillId="0" borderId="0"/>
    <xf numFmtId="0" fontId="7" fillId="0" borderId="0"/>
    <xf numFmtId="0" fontId="7" fillId="0" borderId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20" fillId="0" borderId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0" fontId="105" fillId="0" borderId="0" applyNumberFormat="0" applyFill="0" applyBorder="0" applyProtection="0">
      <alignment vertical="center"/>
    </xf>
    <xf numFmtId="0" fontId="106" fillId="0" borderId="0" applyNumberFormat="0" applyFill="0" applyBorder="0" applyAlignment="0" applyProtection="0"/>
    <xf numFmtId="0" fontId="107" fillId="0" borderId="0" applyNumberFormat="0" applyFill="0" applyBorder="0" applyProtection="0">
      <alignment vertical="center"/>
    </xf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289" fontId="110" fillId="0" borderId="18" applyNumberFormat="0" applyFill="0" applyBorder="0" applyAlignment="0" applyProtection="0"/>
    <xf numFmtId="0" fontId="111" fillId="0" borderId="0" applyNumberFormat="0" applyFill="0" applyBorder="0" applyAlignment="0" applyProtection="0"/>
    <xf numFmtId="0" fontId="112" fillId="0" borderId="0">
      <alignment vertical="top" wrapText="1"/>
    </xf>
    <xf numFmtId="0" fontId="113" fillId="7" borderId="0" applyNumberFormat="0" applyBorder="0" applyAlignment="0" applyProtection="0"/>
    <xf numFmtId="38" fontId="114" fillId="3" borderId="0" applyNumberFormat="0" applyBorder="0" applyAlignment="0" applyProtection="0"/>
    <xf numFmtId="38" fontId="114" fillId="25" borderId="0" applyNumberFormat="0" applyBorder="0" applyAlignment="0" applyProtection="0"/>
    <xf numFmtId="38" fontId="114" fillId="25" borderId="0" applyNumberFormat="0" applyBorder="0" applyAlignment="0" applyProtection="0"/>
    <xf numFmtId="38" fontId="114" fillId="25" borderId="0" applyNumberFormat="0" applyBorder="0" applyAlignment="0" applyProtection="0"/>
    <xf numFmtId="38" fontId="114" fillId="25" borderId="0" applyNumberFormat="0" applyBorder="0" applyAlignment="0" applyProtection="0"/>
    <xf numFmtId="38" fontId="114" fillId="25" borderId="0" applyNumberFormat="0" applyBorder="0" applyAlignment="0" applyProtection="0"/>
    <xf numFmtId="38" fontId="114" fillId="25" borderId="0" applyNumberFormat="0" applyBorder="0" applyAlignment="0" applyProtection="0"/>
    <xf numFmtId="38" fontId="114" fillId="3" borderId="0" applyNumberFormat="0" applyBorder="0" applyAlignment="0" applyProtection="0"/>
    <xf numFmtId="38" fontId="114" fillId="25" borderId="0" applyNumberFormat="0" applyBorder="0" applyAlignment="0" applyProtection="0"/>
    <xf numFmtId="38" fontId="114" fillId="25" borderId="0" applyNumberFormat="0" applyBorder="0" applyAlignment="0" applyProtection="0"/>
    <xf numFmtId="38" fontId="114" fillId="25" borderId="0" applyNumberFormat="0" applyBorder="0" applyAlignment="0" applyProtection="0"/>
    <xf numFmtId="38" fontId="114" fillId="25" borderId="0" applyNumberFormat="0" applyBorder="0" applyAlignment="0" applyProtection="0"/>
    <xf numFmtId="38" fontId="114" fillId="25" borderId="0" applyNumberFormat="0" applyBorder="0" applyAlignment="0" applyProtection="0"/>
    <xf numFmtId="38" fontId="114" fillId="25" borderId="0" applyNumberFormat="0" applyBorder="0" applyAlignment="0" applyProtection="0"/>
    <xf numFmtId="38" fontId="114" fillId="25" borderId="0" applyNumberFormat="0" applyBorder="0" applyAlignment="0" applyProtection="0"/>
    <xf numFmtId="38" fontId="114" fillId="25" borderId="0" applyNumberFormat="0" applyBorder="0" applyAlignment="0" applyProtection="0"/>
    <xf numFmtId="38" fontId="114" fillId="25" borderId="0" applyNumberFormat="0" applyBorder="0" applyAlignment="0" applyProtection="0"/>
    <xf numFmtId="290" fontId="115" fillId="3" borderId="0" applyBorder="0" applyProtection="0"/>
    <xf numFmtId="0" fontId="116" fillId="0" borderId="19" applyNumberFormat="0" applyFill="0" applyBorder="0" applyAlignment="0" applyProtection="0">
      <alignment horizontal="center" vertical="center"/>
    </xf>
    <xf numFmtId="0" fontId="117" fillId="0" borderId="0" applyNumberFormat="0" applyFont="0" applyBorder="0" applyAlignment="0">
      <alignment horizontal="left" vertical="center"/>
    </xf>
    <xf numFmtId="291" fontId="70" fillId="0" borderId="0" applyFont="0" applyFill="0" applyBorder="0" applyAlignment="0" applyProtection="0"/>
    <xf numFmtId="0" fontId="118" fillId="26" borderId="0"/>
    <xf numFmtId="0" fontId="119" fillId="0" borderId="0">
      <alignment horizontal="left"/>
    </xf>
    <xf numFmtId="0" fontId="120" fillId="0" borderId="0">
      <alignment horizontal="left"/>
    </xf>
    <xf numFmtId="0" fontId="32" fillId="0" borderId="20" applyNumberFormat="0" applyAlignment="0" applyProtection="0">
      <alignment horizontal="left" vertical="center"/>
    </xf>
    <xf numFmtId="0" fontId="32" fillId="0" borderId="20" applyNumberFormat="0" applyAlignment="0" applyProtection="0">
      <alignment horizontal="left" vertical="center"/>
    </xf>
    <xf numFmtId="0" fontId="32" fillId="0" borderId="21">
      <alignment horizontal="left" vertical="center"/>
    </xf>
    <xf numFmtId="0" fontId="32" fillId="0" borderId="21">
      <alignment horizontal="left" vertical="center"/>
    </xf>
    <xf numFmtId="14" fontId="121" fillId="27" borderId="22">
      <alignment horizontal="center" vertical="center" wrapText="1"/>
    </xf>
    <xf numFmtId="0" fontId="122" fillId="0" borderId="23" applyNumberFormat="0" applyFill="0" applyAlignment="0" applyProtection="0"/>
    <xf numFmtId="0" fontId="123" fillId="0" borderId="24" applyNumberFormat="0" applyFill="0" applyAlignment="0" applyProtection="0"/>
    <xf numFmtId="0" fontId="124" fillId="0" borderId="25" applyNumberFormat="0" applyFill="0" applyAlignment="0" applyProtection="0"/>
    <xf numFmtId="0" fontId="124" fillId="0" borderId="0" applyNumberFormat="0" applyFill="0" applyBorder="0" applyAlignment="0" applyProtection="0"/>
    <xf numFmtId="0" fontId="79" fillId="0" borderId="0" applyFill="0" applyAlignment="0" applyProtection="0">
      <protection locked="0"/>
    </xf>
    <xf numFmtId="0" fontId="79" fillId="0" borderId="1" applyFill="0" applyAlignment="0" applyProtection="0">
      <protection locked="0"/>
    </xf>
    <xf numFmtId="0" fontId="125" fillId="0" borderId="0" applyProtection="0"/>
    <xf numFmtId="0" fontId="32" fillId="0" borderId="0" applyProtection="0"/>
    <xf numFmtId="0" fontId="126" fillId="0" borderId="22">
      <alignment horizontal="center"/>
    </xf>
    <xf numFmtId="0" fontId="126" fillId="0" borderId="0">
      <alignment horizontal="center"/>
    </xf>
    <xf numFmtId="164" fontId="127" fillId="28" borderId="2" applyNumberFormat="0" applyAlignment="0">
      <alignment horizontal="left" vertical="top"/>
    </xf>
    <xf numFmtId="164" fontId="127" fillId="28" borderId="2" applyNumberFormat="0" applyAlignment="0">
      <alignment horizontal="left" vertical="top"/>
    </xf>
    <xf numFmtId="292" fontId="127" fillId="28" borderId="2" applyNumberFormat="0" applyAlignment="0">
      <alignment horizontal="left" vertical="top"/>
    </xf>
    <xf numFmtId="49" fontId="128" fillId="0" borderId="2">
      <alignment vertical="center"/>
    </xf>
    <xf numFmtId="49" fontId="128" fillId="0" borderId="2">
      <alignment vertical="center"/>
    </xf>
    <xf numFmtId="0" fontId="14" fillId="0" borderId="0"/>
    <xf numFmtId="178" fontId="16" fillId="0" borderId="0" applyFont="0" applyFill="0" applyBorder="0" applyAlignment="0" applyProtection="0"/>
    <xf numFmtId="38" fontId="36" fillId="0" borderId="0" applyFont="0" applyFill="0" applyBorder="0" applyAlignment="0" applyProtection="0"/>
    <xf numFmtId="167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93" fontId="129" fillId="0" borderId="0" applyFont="0" applyFill="0" applyBorder="0" applyAlignment="0" applyProtection="0"/>
    <xf numFmtId="10" fontId="114" fillId="29" borderId="2" applyNumberFormat="0" applyBorder="0" applyAlignment="0" applyProtection="0"/>
    <xf numFmtId="10" fontId="114" fillId="25" borderId="2" applyNumberFormat="0" applyBorder="0" applyAlignment="0" applyProtection="0"/>
    <xf numFmtId="10" fontId="114" fillId="25" borderId="2" applyNumberFormat="0" applyBorder="0" applyAlignment="0" applyProtection="0"/>
    <xf numFmtId="10" fontId="114" fillId="25" borderId="2" applyNumberFormat="0" applyBorder="0" applyAlignment="0" applyProtection="0"/>
    <xf numFmtId="10" fontId="114" fillId="25" borderId="2" applyNumberFormat="0" applyBorder="0" applyAlignment="0" applyProtection="0"/>
    <xf numFmtId="10" fontId="114" fillId="25" borderId="2" applyNumberFormat="0" applyBorder="0" applyAlignment="0" applyProtection="0"/>
    <xf numFmtId="10" fontId="114" fillId="25" borderId="2" applyNumberFormat="0" applyBorder="0" applyAlignment="0" applyProtection="0"/>
    <xf numFmtId="10" fontId="114" fillId="29" borderId="2" applyNumberFormat="0" applyBorder="0" applyAlignment="0" applyProtection="0"/>
    <xf numFmtId="10" fontId="114" fillId="29" borderId="2" applyNumberFormat="0" applyBorder="0" applyAlignment="0" applyProtection="0"/>
    <xf numFmtId="10" fontId="114" fillId="25" borderId="2" applyNumberFormat="0" applyBorder="0" applyAlignment="0" applyProtection="0"/>
    <xf numFmtId="10" fontId="114" fillId="25" borderId="2" applyNumberFormat="0" applyBorder="0" applyAlignment="0" applyProtection="0"/>
    <xf numFmtId="10" fontId="114" fillId="25" borderId="2" applyNumberFormat="0" applyBorder="0" applyAlignment="0" applyProtection="0"/>
    <xf numFmtId="10" fontId="114" fillId="25" borderId="2" applyNumberFormat="0" applyBorder="0" applyAlignment="0" applyProtection="0"/>
    <xf numFmtId="10" fontId="114" fillId="25" borderId="2" applyNumberFormat="0" applyBorder="0" applyAlignment="0" applyProtection="0"/>
    <xf numFmtId="10" fontId="114" fillId="25" borderId="2" applyNumberFormat="0" applyBorder="0" applyAlignment="0" applyProtection="0"/>
    <xf numFmtId="10" fontId="114" fillId="25" borderId="2" applyNumberFormat="0" applyBorder="0" applyAlignment="0" applyProtection="0"/>
    <xf numFmtId="10" fontId="114" fillId="25" borderId="2" applyNumberFormat="0" applyBorder="0" applyAlignment="0" applyProtection="0"/>
    <xf numFmtId="10" fontId="114" fillId="25" borderId="2" applyNumberFormat="0" applyBorder="0" applyAlignment="0" applyProtection="0"/>
    <xf numFmtId="0" fontId="130" fillId="10" borderId="11" applyNumberFormat="0" applyAlignment="0" applyProtection="0"/>
    <xf numFmtId="0" fontId="130" fillId="10" borderId="11" applyNumberFormat="0" applyAlignment="0" applyProtection="0"/>
    <xf numFmtId="0" fontId="130" fillId="10" borderId="11" applyNumberFormat="0" applyAlignment="0" applyProtection="0"/>
    <xf numFmtId="0" fontId="130" fillId="10" borderId="11" applyNumberFormat="0" applyAlignment="0" applyProtection="0"/>
    <xf numFmtId="0" fontId="130" fillId="10" borderId="11" applyNumberFormat="0" applyAlignment="0" applyProtection="0"/>
    <xf numFmtId="0" fontId="130" fillId="10" borderId="11" applyNumberFormat="0" applyAlignment="0" applyProtection="0"/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3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1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0" fontId="132" fillId="0" borderId="0" applyNumberFormat="0" applyFill="0" applyBorder="0" applyAlignment="0" applyProtection="0">
      <alignment vertical="top"/>
      <protection locked="0"/>
    </xf>
    <xf numFmtId="178" fontId="16" fillId="0" borderId="0" applyFont="0" applyFill="0" applyBorder="0" applyAlignment="0" applyProtection="0"/>
    <xf numFmtId="0" fontId="16" fillId="0" borderId="0"/>
    <xf numFmtId="0" fontId="63" fillId="0" borderId="26">
      <alignment horizontal="centerContinuous"/>
    </xf>
    <xf numFmtId="0" fontId="36" fillId="0" borderId="0"/>
    <xf numFmtId="0" fontId="14" fillId="0" borderId="0" applyNumberFormat="0" applyFont="0" applyFill="0" applyBorder="0" applyProtection="0">
      <alignment horizontal="left" vertical="center"/>
    </xf>
    <xf numFmtId="0" fontId="36" fillId="0" borderId="0"/>
    <xf numFmtId="0" fontId="54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18" fontId="75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26" fontId="75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8" fontId="75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18" fontId="75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0" fontId="134" fillId="0" borderId="27" applyNumberFormat="0" applyFill="0" applyAlignment="0" applyProtection="0"/>
    <xf numFmtId="3" fontId="135" fillId="0" borderId="4" applyNumberFormat="0" applyAlignment="0">
      <alignment horizontal="center" vertical="center"/>
    </xf>
    <xf numFmtId="3" fontId="48" fillId="0" borderId="4" applyNumberFormat="0" applyAlignment="0">
      <alignment horizontal="center" vertical="center"/>
    </xf>
    <xf numFmtId="3" fontId="127" fillId="0" borderId="4" applyNumberFormat="0" applyAlignment="0">
      <alignment horizontal="center" vertical="center"/>
    </xf>
    <xf numFmtId="277" fontId="136" fillId="0" borderId="6" applyNumberFormat="0" applyFont="0" applyFill="0" applyBorder="0">
      <alignment horizontal="center"/>
    </xf>
    <xf numFmtId="277" fontId="136" fillId="0" borderId="6" applyNumberFormat="0" applyFont="0" applyFill="0" applyBorder="0">
      <alignment horizontal="center"/>
    </xf>
    <xf numFmtId="38" fontId="36" fillId="0" borderId="0" applyFont="0" applyFill="0" applyBorder="0" applyAlignment="0" applyProtection="0"/>
    <xf numFmtId="40" fontId="36" fillId="0" borderId="0" applyFont="0" applyFill="0" applyBorder="0" applyAlignment="0" applyProtection="0"/>
    <xf numFmtId="178" fontId="54" fillId="0" borderId="0" applyFont="0" applyFill="0" applyBorder="0" applyAlignment="0" applyProtection="0"/>
    <xf numFmtId="179" fontId="54" fillId="0" borderId="0" applyFont="0" applyFill="0" applyBorder="0" applyAlignment="0" applyProtection="0"/>
    <xf numFmtId="0" fontId="137" fillId="0" borderId="22"/>
    <xf numFmtId="0" fontId="138" fillId="0" borderId="22"/>
    <xf numFmtId="294" fontId="54" fillId="0" borderId="6"/>
    <xf numFmtId="294" fontId="54" fillId="0" borderId="6"/>
    <xf numFmtId="295" fontId="139" fillId="0" borderId="6"/>
    <xf numFmtId="296" fontId="59" fillId="0" borderId="0" applyFont="0" applyFill="0" applyBorder="0" applyAlignment="0" applyProtection="0"/>
    <xf numFmtId="297" fontId="59" fillId="0" borderId="0" applyFont="0" applyFill="0" applyBorder="0" applyAlignment="0" applyProtection="0"/>
    <xf numFmtId="298" fontId="54" fillId="0" borderId="0" applyFont="0" applyFill="0" applyBorder="0" applyAlignment="0" applyProtection="0"/>
    <xf numFmtId="299" fontId="54" fillId="0" borderId="0" applyFont="0" applyFill="0" applyBorder="0" applyAlignment="0" applyProtection="0"/>
    <xf numFmtId="0" fontId="40" fillId="0" borderId="0" applyNumberFormat="0" applyFont="0" applyFill="0" applyAlignment="0"/>
    <xf numFmtId="0" fontId="140" fillId="30" borderId="0" applyNumberFormat="0" applyBorder="0" applyAlignment="0" applyProtection="0"/>
    <xf numFmtId="0" fontId="70" fillId="0" borderId="2"/>
    <xf numFmtId="0" fontId="14" fillId="0" borderId="0"/>
    <xf numFmtId="0" fontId="21" fillId="0" borderId="7" applyNumberFormat="0" applyAlignment="0">
      <alignment horizontal="center"/>
    </xf>
    <xf numFmtId="37" fontId="141" fillId="0" borderId="0"/>
    <xf numFmtId="37" fontId="141" fillId="0" borderId="0"/>
    <xf numFmtId="37" fontId="141" fillId="0" borderId="0"/>
    <xf numFmtId="0" fontId="142" fillId="0" borderId="2" applyNumberFormat="0" applyFont="0" applyFill="0" applyBorder="0" applyAlignment="0">
      <alignment horizontal="center"/>
    </xf>
    <xf numFmtId="0" fontId="142" fillId="0" borderId="2" applyNumberFormat="0" applyFont="0" applyFill="0" applyBorder="0" applyAlignment="0">
      <alignment horizontal="center"/>
    </xf>
    <xf numFmtId="300" fontId="143" fillId="0" borderId="0"/>
    <xf numFmtId="0" fontId="144" fillId="0" borderId="0"/>
    <xf numFmtId="0" fontId="7" fillId="0" borderId="0"/>
    <xf numFmtId="0" fontId="145" fillId="0" borderId="0"/>
    <xf numFmtId="0" fontId="146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3" fillId="0" borderId="0"/>
    <xf numFmtId="0" fontId="147" fillId="0" borderId="0"/>
    <xf numFmtId="0" fontId="7" fillId="0" borderId="0"/>
    <xf numFmtId="0" fontId="148" fillId="0" borderId="0"/>
    <xf numFmtId="0" fontId="7" fillId="0" borderId="0"/>
    <xf numFmtId="0" fontId="6" fillId="0" borderId="0"/>
    <xf numFmtId="0" fontId="54" fillId="0" borderId="0"/>
    <xf numFmtId="0" fontId="7" fillId="0" borderId="0"/>
    <xf numFmtId="0" fontId="7" fillId="0" borderId="0"/>
    <xf numFmtId="0" fontId="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3" fillId="0" borderId="0"/>
    <xf numFmtId="0" fontId="43" fillId="0" borderId="0"/>
    <xf numFmtId="0" fontId="13" fillId="0" borderId="0"/>
    <xf numFmtId="0" fontId="147" fillId="0" borderId="0"/>
    <xf numFmtId="0" fontId="7" fillId="0" borderId="0"/>
    <xf numFmtId="0" fontId="13" fillId="0" borderId="0"/>
    <xf numFmtId="0" fontId="149" fillId="0" borderId="0"/>
    <xf numFmtId="0" fontId="54" fillId="0" borderId="0"/>
    <xf numFmtId="0" fontId="13" fillId="0" borderId="0"/>
    <xf numFmtId="0" fontId="7" fillId="0" borderId="0"/>
    <xf numFmtId="0" fontId="3" fillId="0" borderId="0"/>
    <xf numFmtId="0" fontId="40" fillId="0" borderId="0"/>
    <xf numFmtId="0" fontId="2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 applyProtection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20" fillId="0" borderId="0"/>
    <xf numFmtId="0" fontId="7" fillId="0" borderId="0"/>
    <xf numFmtId="0" fontId="7" fillId="0" borderId="0"/>
    <xf numFmtId="0" fontId="13" fillId="0" borderId="0"/>
    <xf numFmtId="0" fontId="12" fillId="0" borderId="0"/>
    <xf numFmtId="0" fontId="7" fillId="0" borderId="0"/>
    <xf numFmtId="0" fontId="7" fillId="0" borderId="0"/>
    <xf numFmtId="0" fontId="3" fillId="0" borderId="0"/>
    <xf numFmtId="0" fontId="13" fillId="0" borderId="0"/>
    <xf numFmtId="0" fontId="3" fillId="0" borderId="0"/>
    <xf numFmtId="0" fontId="13" fillId="0" borderId="0"/>
    <xf numFmtId="0" fontId="3" fillId="0" borderId="0"/>
    <xf numFmtId="0" fontId="21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48" fillId="0" borderId="0"/>
    <xf numFmtId="0" fontId="20" fillId="0" borderId="0" applyProtection="0"/>
    <xf numFmtId="0" fontId="10" fillId="0" borderId="0"/>
    <xf numFmtId="0" fontId="89" fillId="0" borderId="0"/>
    <xf numFmtId="0" fontId="89" fillId="0" borderId="0"/>
    <xf numFmtId="0" fontId="13" fillId="0" borderId="0"/>
    <xf numFmtId="0" fontId="14" fillId="0" borderId="0"/>
    <xf numFmtId="0" fontId="13" fillId="0" borderId="0"/>
    <xf numFmtId="0" fontId="13" fillId="0" borderId="0"/>
    <xf numFmtId="0" fontId="89" fillId="0" borderId="0"/>
    <xf numFmtId="0" fontId="89" fillId="0" borderId="0"/>
    <xf numFmtId="0" fontId="150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10" fillId="0" borderId="0"/>
    <xf numFmtId="0" fontId="13" fillId="0" borderId="0"/>
    <xf numFmtId="0" fontId="13" fillId="0" borderId="0"/>
    <xf numFmtId="0" fontId="16" fillId="0" borderId="0"/>
    <xf numFmtId="0" fontId="13" fillId="0" borderId="0"/>
    <xf numFmtId="0" fontId="3" fillId="0" borderId="0"/>
    <xf numFmtId="0" fontId="13" fillId="0" borderId="0"/>
    <xf numFmtId="0" fontId="3" fillId="0" borderId="0"/>
    <xf numFmtId="0" fontId="90" fillId="0" borderId="0"/>
    <xf numFmtId="0" fontId="3" fillId="0" borderId="0"/>
    <xf numFmtId="0" fontId="90" fillId="0" borderId="0"/>
    <xf numFmtId="0" fontId="3" fillId="0" borderId="0"/>
    <xf numFmtId="0" fontId="90" fillId="0" borderId="0"/>
    <xf numFmtId="0" fontId="3" fillId="0" borderId="0"/>
    <xf numFmtId="0" fontId="90" fillId="0" borderId="0"/>
    <xf numFmtId="0" fontId="3" fillId="0" borderId="0"/>
    <xf numFmtId="0" fontId="21" fillId="0" borderId="0"/>
    <xf numFmtId="0" fontId="13" fillId="0" borderId="0"/>
    <xf numFmtId="0" fontId="12" fillId="0" borderId="0"/>
    <xf numFmtId="0" fontId="7" fillId="0" borderId="0"/>
    <xf numFmtId="0" fontId="12" fillId="0" borderId="0"/>
    <xf numFmtId="0" fontId="7" fillId="0" borderId="0"/>
    <xf numFmtId="0" fontId="20" fillId="0" borderId="0"/>
    <xf numFmtId="0" fontId="20" fillId="0" borderId="0" applyProtection="0"/>
    <xf numFmtId="0" fontId="20" fillId="0" borderId="0"/>
    <xf numFmtId="0" fontId="20" fillId="0" borderId="0" applyProtection="0"/>
    <xf numFmtId="0" fontId="7" fillId="0" borderId="0"/>
    <xf numFmtId="0" fontId="20" fillId="0" borderId="0" applyProtection="0"/>
    <xf numFmtId="0" fontId="40" fillId="0" borderId="0"/>
    <xf numFmtId="0" fontId="7" fillId="0" borderId="0"/>
    <xf numFmtId="0" fontId="20" fillId="0" borderId="0" applyProtection="0"/>
    <xf numFmtId="0" fontId="20" fillId="0" borderId="0"/>
    <xf numFmtId="0" fontId="40" fillId="0" borderId="0"/>
    <xf numFmtId="0" fontId="20" fillId="0" borderId="0" applyProtection="0"/>
    <xf numFmtId="0" fontId="40" fillId="0" borderId="0"/>
    <xf numFmtId="0" fontId="20" fillId="0" borderId="0" applyProtection="0"/>
    <xf numFmtId="0" fontId="13" fillId="0" borderId="0"/>
    <xf numFmtId="0" fontId="20" fillId="0" borderId="0" applyProtection="0"/>
    <xf numFmtId="0" fontId="7" fillId="0" borderId="0"/>
    <xf numFmtId="0" fontId="151" fillId="0" borderId="0"/>
    <xf numFmtId="0" fontId="13" fillId="0" borderId="0"/>
    <xf numFmtId="0" fontId="16" fillId="0" borderId="0"/>
    <xf numFmtId="0" fontId="7" fillId="0" borderId="0"/>
    <xf numFmtId="0" fontId="14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0" borderId="0"/>
    <xf numFmtId="0" fontId="7" fillId="0" borderId="0"/>
    <xf numFmtId="0" fontId="10" fillId="0" borderId="0"/>
    <xf numFmtId="0" fontId="12" fillId="0" borderId="0"/>
    <xf numFmtId="0" fontId="7" fillId="0" borderId="0"/>
    <xf numFmtId="0" fontId="59" fillId="0" borderId="0"/>
    <xf numFmtId="0" fontId="59" fillId="0" borderId="0" applyProtection="0"/>
    <xf numFmtId="0" fontId="13" fillId="0" borderId="0" applyProtection="0"/>
    <xf numFmtId="0" fontId="13" fillId="0" borderId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7" fillId="0" borderId="0"/>
    <xf numFmtId="0" fontId="59" fillId="0" borderId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0" fillId="0" borderId="0"/>
    <xf numFmtId="0" fontId="10" fillId="0" borderId="0"/>
    <xf numFmtId="0" fontId="10" fillId="0" borderId="0"/>
    <xf numFmtId="0" fontId="20" fillId="0" borderId="0"/>
    <xf numFmtId="0" fontId="152" fillId="0" borderId="0"/>
    <xf numFmtId="0" fontId="20" fillId="0" borderId="0"/>
    <xf numFmtId="0" fontId="20" fillId="0" borderId="0"/>
    <xf numFmtId="0" fontId="20" fillId="0" borderId="0"/>
    <xf numFmtId="0" fontId="6" fillId="0" borderId="0"/>
    <xf numFmtId="0" fontId="6" fillId="0" borderId="0"/>
    <xf numFmtId="0" fontId="13" fillId="0" borderId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0" fillId="0" borderId="0"/>
    <xf numFmtId="0" fontId="6" fillId="0" borderId="0"/>
    <xf numFmtId="0" fontId="6" fillId="0" borderId="0"/>
    <xf numFmtId="0" fontId="2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3" fillId="0" borderId="0"/>
    <xf numFmtId="0" fontId="2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20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10" fillId="0" borderId="0"/>
    <xf numFmtId="0" fontId="10" fillId="0" borderId="0"/>
    <xf numFmtId="0" fontId="84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 applyProtection="0"/>
    <xf numFmtId="0" fontId="20" fillId="0" borderId="0"/>
    <xf numFmtId="0" fontId="20" fillId="0" borderId="0"/>
    <xf numFmtId="0" fontId="10" fillId="0" borderId="0"/>
    <xf numFmtId="0" fontId="10" fillId="0" borderId="0"/>
    <xf numFmtId="0" fontId="20" fillId="0" borderId="0"/>
    <xf numFmtId="0" fontId="6" fillId="0" borderId="0"/>
    <xf numFmtId="0" fontId="10" fillId="0" borderId="0"/>
    <xf numFmtId="0" fontId="1" fillId="0" borderId="0"/>
    <xf numFmtId="0" fontId="153" fillId="0" borderId="0" applyNumberFormat="0" applyFill="0" applyBorder="0" applyProtection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50" fillId="0" borderId="0"/>
    <xf numFmtId="0" fontId="16" fillId="0" borderId="0"/>
    <xf numFmtId="0" fontId="16" fillId="0" borderId="0"/>
    <xf numFmtId="0" fontId="13" fillId="0" borderId="0"/>
    <xf numFmtId="0" fontId="14" fillId="0" borderId="0"/>
    <xf numFmtId="0" fontId="13" fillId="0" borderId="0"/>
    <xf numFmtId="0" fontId="14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13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7" fillId="0" borderId="0"/>
    <xf numFmtId="0" fontId="16" fillId="0" borderId="0"/>
    <xf numFmtId="0" fontId="42" fillId="0" borderId="0" applyFont="0"/>
    <xf numFmtId="0" fontId="98" fillId="0" borderId="0"/>
    <xf numFmtId="0" fontId="13" fillId="30" borderId="28" applyNumberFormat="0" applyFont="0" applyAlignment="0" applyProtection="0"/>
    <xf numFmtId="0" fontId="13" fillId="30" borderId="28" applyNumberFormat="0" applyFont="0" applyAlignment="0" applyProtection="0"/>
    <xf numFmtId="0" fontId="13" fillId="30" borderId="28" applyNumberFormat="0" applyFont="0" applyAlignment="0" applyProtection="0"/>
    <xf numFmtId="0" fontId="13" fillId="30" borderId="28" applyNumberFormat="0" applyFont="0" applyAlignment="0" applyProtection="0"/>
    <xf numFmtId="0" fontId="13" fillId="30" borderId="28" applyNumberFormat="0" applyFont="0" applyAlignment="0" applyProtection="0"/>
    <xf numFmtId="0" fontId="13" fillId="30" borderId="28" applyNumberFormat="0" applyFont="0" applyAlignment="0" applyProtection="0"/>
    <xf numFmtId="0" fontId="54" fillId="31" borderId="28" applyNumberFormat="0" applyFont="0" applyAlignment="0" applyProtection="0"/>
    <xf numFmtId="301" fontId="154" fillId="0" borderId="0" applyFont="0" applyFill="0" applyBorder="0" applyProtection="0">
      <alignment vertical="top" wrapText="1"/>
    </xf>
    <xf numFmtId="0" fontId="21" fillId="0" borderId="0"/>
    <xf numFmtId="0" fontId="21" fillId="0" borderId="0"/>
    <xf numFmtId="0" fontId="21" fillId="0" borderId="0" applyProtection="0"/>
    <xf numFmtId="0" fontId="21" fillId="0" borderId="0" applyProtection="0"/>
    <xf numFmtId="3" fontId="155" fillId="0" borderId="0" applyFont="0" applyFill="0" applyBorder="0" applyAlignment="0" applyProtection="0"/>
    <xf numFmtId="178" fontId="41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156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79" fillId="0" borderId="0" applyProtection="0"/>
    <xf numFmtId="0" fontId="7" fillId="0" borderId="0" applyFont="0" applyFill="0" applyBorder="0" applyAlignment="0" applyProtection="0"/>
    <xf numFmtId="0" fontId="14" fillId="0" borderId="0"/>
    <xf numFmtId="0" fontId="157" fillId="23" borderId="29" applyNumberFormat="0" applyAlignment="0" applyProtection="0"/>
    <xf numFmtId="171" fontId="158" fillId="0" borderId="7" applyFont="0" applyBorder="0" applyAlignment="0"/>
    <xf numFmtId="0" fontId="159" fillId="25" borderId="0"/>
    <xf numFmtId="0" fontId="90" fillId="25" borderId="0"/>
    <xf numFmtId="0" fontId="90" fillId="25" borderId="0"/>
    <xf numFmtId="167" fontId="54" fillId="0" borderId="0" applyFont="0" applyFill="0" applyBorder="0" applyAlignment="0" applyProtection="0"/>
    <xf numFmtId="287" fontId="7" fillId="0" borderId="0" applyFont="0" applyFill="0" applyBorder="0" applyAlignment="0" applyProtection="0"/>
    <xf numFmtId="287" fontId="7" fillId="0" borderId="0" applyFont="0" applyFill="0" applyBorder="0" applyAlignment="0" applyProtection="0"/>
    <xf numFmtId="287" fontId="7" fillId="0" borderId="0" applyFont="0" applyFill="0" applyBorder="0" applyAlignment="0" applyProtection="0"/>
    <xf numFmtId="287" fontId="7" fillId="0" borderId="0" applyFont="0" applyFill="0" applyBorder="0" applyAlignment="0" applyProtection="0"/>
    <xf numFmtId="287" fontId="7" fillId="0" borderId="0" applyFont="0" applyFill="0" applyBorder="0" applyAlignment="0" applyProtection="0"/>
    <xf numFmtId="287" fontId="7" fillId="0" borderId="0" applyFont="0" applyFill="0" applyBorder="0" applyAlignment="0" applyProtection="0"/>
    <xf numFmtId="287" fontId="7" fillId="0" borderId="0" applyFont="0" applyFill="0" applyBorder="0" applyAlignment="0" applyProtection="0"/>
    <xf numFmtId="41" fontId="54" fillId="0" borderId="0" applyFont="0" applyFill="0" applyBorder="0" applyAlignment="0" applyProtection="0"/>
    <xf numFmtId="287" fontId="7" fillId="0" borderId="0" applyFont="0" applyFill="0" applyBorder="0" applyAlignment="0" applyProtection="0"/>
    <xf numFmtId="287" fontId="7" fillId="0" borderId="0" applyFont="0" applyFill="0" applyBorder="0" applyAlignment="0" applyProtection="0"/>
    <xf numFmtId="287" fontId="7" fillId="0" borderId="0" applyFont="0" applyFill="0" applyBorder="0" applyAlignment="0" applyProtection="0"/>
    <xf numFmtId="287" fontId="7" fillId="0" borderId="0" applyFont="0" applyFill="0" applyBorder="0" applyAlignment="0" applyProtection="0"/>
    <xf numFmtId="287" fontId="7" fillId="0" borderId="0" applyFont="0" applyFill="0" applyBorder="0" applyAlignment="0" applyProtection="0"/>
    <xf numFmtId="287" fontId="7" fillId="0" borderId="0" applyFont="0" applyFill="0" applyBorder="0" applyAlignment="0" applyProtection="0"/>
    <xf numFmtId="287" fontId="7" fillId="0" borderId="0" applyFont="0" applyFill="0" applyBorder="0" applyAlignment="0" applyProtection="0"/>
    <xf numFmtId="287" fontId="7" fillId="0" borderId="0" applyFont="0" applyFill="0" applyBorder="0" applyAlignment="0" applyProtection="0"/>
    <xf numFmtId="14" fontId="63" fillId="0" borderId="0">
      <alignment horizontal="center" wrapText="1"/>
      <protection locked="0"/>
    </xf>
    <xf numFmtId="14" fontId="64" fillId="0" borderId="0">
      <alignment horizontal="center" wrapText="1"/>
      <protection locked="0"/>
    </xf>
    <xf numFmtId="302" fontId="79" fillId="0" borderId="0" applyFont="0" applyFill="0" applyBorder="0" applyAlignment="0" applyProtection="0"/>
    <xf numFmtId="303" fontId="11" fillId="0" borderId="0" applyFont="0" applyFill="0" applyBorder="0" applyAlignment="0" applyProtection="0"/>
    <xf numFmtId="304" fontId="85" fillId="0" borderId="0" applyFont="0" applyFill="0" applyBorder="0" applyAlignment="0" applyProtection="0"/>
    <xf numFmtId="305" fontId="7" fillId="0" borderId="0" applyFont="0" applyFill="0" applyBorder="0" applyAlignment="0" applyProtection="0"/>
    <xf numFmtId="305" fontId="7" fillId="0" borderId="0" applyFont="0" applyFill="0" applyBorder="0" applyAlignment="0" applyProtection="0"/>
    <xf numFmtId="305" fontId="7" fillId="0" borderId="0" applyFont="0" applyFill="0" applyBorder="0" applyAlignment="0" applyProtection="0"/>
    <xf numFmtId="305" fontId="7" fillId="0" borderId="0" applyFont="0" applyFill="0" applyBorder="0" applyAlignment="0" applyProtection="0"/>
    <xf numFmtId="305" fontId="7" fillId="0" borderId="0" applyFont="0" applyFill="0" applyBorder="0" applyAlignment="0" applyProtection="0"/>
    <xf numFmtId="305" fontId="7" fillId="0" borderId="0" applyFont="0" applyFill="0" applyBorder="0" applyAlignment="0" applyProtection="0"/>
    <xf numFmtId="305" fontId="7" fillId="0" borderId="0" applyFont="0" applyFill="0" applyBorder="0" applyAlignment="0" applyProtection="0"/>
    <xf numFmtId="305" fontId="7" fillId="0" borderId="0" applyFont="0" applyFill="0" applyBorder="0" applyAlignment="0" applyProtection="0"/>
    <xf numFmtId="305" fontId="7" fillId="0" borderId="0" applyFont="0" applyFill="0" applyBorder="0" applyAlignment="0" applyProtection="0"/>
    <xf numFmtId="305" fontId="7" fillId="0" borderId="0" applyFont="0" applyFill="0" applyBorder="0" applyAlignment="0" applyProtection="0"/>
    <xf numFmtId="305" fontId="7" fillId="0" borderId="0" applyFont="0" applyFill="0" applyBorder="0" applyAlignment="0" applyProtection="0"/>
    <xf numFmtId="305" fontId="7" fillId="0" borderId="0" applyFont="0" applyFill="0" applyBorder="0" applyAlignment="0" applyProtection="0"/>
    <xf numFmtId="305" fontId="7" fillId="0" borderId="0" applyFont="0" applyFill="0" applyBorder="0" applyAlignment="0" applyProtection="0"/>
    <xf numFmtId="305" fontId="7" fillId="0" borderId="0" applyFont="0" applyFill="0" applyBorder="0" applyAlignment="0" applyProtection="0"/>
    <xf numFmtId="305" fontId="7" fillId="0" borderId="0" applyFont="0" applyFill="0" applyBorder="0" applyAlignment="0" applyProtection="0"/>
    <xf numFmtId="224" fontId="54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225" fontId="7" fillId="0" borderId="0" applyFont="0" applyFill="0" applyBorder="0" applyAlignment="0" applyProtection="0"/>
    <xf numFmtId="306" fontId="54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307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20" fillId="0" borderId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308" fontId="85" fillId="0" borderId="0" applyFont="0" applyFill="0" applyBorder="0" applyAlignment="0" applyProtection="0"/>
    <xf numFmtId="309" fontId="11" fillId="0" borderId="0" applyFont="0" applyFill="0" applyBorder="0" applyAlignment="0" applyProtection="0"/>
    <xf numFmtId="310" fontId="85" fillId="0" borderId="0" applyFont="0" applyFill="0" applyBorder="0" applyAlignment="0" applyProtection="0"/>
    <xf numFmtId="311" fontId="11" fillId="0" borderId="0" applyFont="0" applyFill="0" applyBorder="0" applyAlignment="0" applyProtection="0"/>
    <xf numFmtId="312" fontId="85" fillId="0" borderId="0" applyFont="0" applyFill="0" applyBorder="0" applyAlignment="0" applyProtection="0"/>
    <xf numFmtId="313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6" fillId="0" borderId="30" applyNumberFormat="0" applyBorder="0"/>
    <xf numFmtId="9" fontId="36" fillId="0" borderId="30" applyNumberFormat="0" applyBorder="0"/>
    <xf numFmtId="0" fontId="54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18" fontId="75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26" fontId="75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7" fontId="7" fillId="0" borderId="0" applyFill="0" applyBorder="0" applyAlignment="0"/>
    <xf numFmtId="228" fontId="75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29" fontId="7" fillId="0" borderId="0" applyFill="0" applyBorder="0" applyAlignment="0"/>
    <xf numFmtId="218" fontId="75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219" fontId="7" fillId="0" borderId="0" applyFill="0" applyBorder="0" applyAlignment="0"/>
    <xf numFmtId="0" fontId="160" fillId="0" borderId="0"/>
    <xf numFmtId="0" fontId="161" fillId="0" borderId="0"/>
    <xf numFmtId="0" fontId="36" fillId="0" borderId="0" applyNumberFormat="0" applyFont="0" applyFill="0" applyBorder="0" applyAlignment="0" applyProtection="0">
      <alignment horizontal="left"/>
    </xf>
    <xf numFmtId="0" fontId="162" fillId="0" borderId="22">
      <alignment horizontal="center"/>
    </xf>
    <xf numFmtId="1" fontId="54" fillId="0" borderId="4" applyNumberFormat="0" applyFill="0" applyAlignment="0" applyProtection="0">
      <alignment horizontal="center" vertical="center"/>
    </xf>
    <xf numFmtId="0" fontId="163" fillId="32" borderId="0" applyNumberFormat="0" applyFont="0" applyBorder="0" applyAlignment="0">
      <alignment horizontal="center"/>
    </xf>
    <xf numFmtId="0" fontId="163" fillId="32" borderId="0" applyNumberFormat="0" applyFont="0" applyBorder="0" applyAlignment="0">
      <alignment horizontal="center"/>
    </xf>
    <xf numFmtId="14" fontId="164" fillId="0" borderId="0" applyNumberFormat="0" applyFill="0" applyBorder="0" applyAlignment="0" applyProtection="0">
      <alignment horizontal="left"/>
    </xf>
    <xf numFmtId="0" fontId="132" fillId="0" borderId="0"/>
    <xf numFmtId="0" fontId="21" fillId="0" borderId="0"/>
    <xf numFmtId="167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Protection="0"/>
    <xf numFmtId="203" fontId="22" fillId="0" borderId="0" applyFont="0" applyFill="0" applyBorder="0" applyAlignment="0" applyProtection="0"/>
    <xf numFmtId="167" fontId="20" fillId="0" borderId="0" applyProtection="0"/>
    <xf numFmtId="4" fontId="165" fillId="33" borderId="31" applyNumberFormat="0" applyProtection="0">
      <alignment vertical="center"/>
    </xf>
    <xf numFmtId="4" fontId="166" fillId="33" borderId="31" applyNumberFormat="0" applyProtection="0">
      <alignment vertical="center"/>
    </xf>
    <xf numFmtId="4" fontId="167" fillId="33" borderId="31" applyNumberFormat="0" applyProtection="0">
      <alignment vertical="center"/>
    </xf>
    <xf numFmtId="4" fontId="168" fillId="33" borderId="31" applyNumberFormat="0" applyProtection="0">
      <alignment vertical="center"/>
    </xf>
    <xf numFmtId="4" fontId="169" fillId="33" borderId="31" applyNumberFormat="0" applyProtection="0">
      <alignment horizontal="left" vertical="center" indent="1"/>
    </xf>
    <xf numFmtId="4" fontId="170" fillId="33" borderId="31" applyNumberFormat="0" applyProtection="0">
      <alignment horizontal="left" vertical="center" indent="1"/>
    </xf>
    <xf numFmtId="4" fontId="169" fillId="34" borderId="0" applyNumberFormat="0" applyProtection="0">
      <alignment horizontal="left" vertical="center" indent="1"/>
    </xf>
    <xf numFmtId="4" fontId="170" fillId="34" borderId="0" applyNumberFormat="0" applyProtection="0">
      <alignment horizontal="left" vertical="center" indent="1"/>
    </xf>
    <xf numFmtId="4" fontId="169" fillId="35" borderId="31" applyNumberFormat="0" applyProtection="0">
      <alignment horizontal="right" vertical="center"/>
    </xf>
    <xf numFmtId="4" fontId="170" fillId="35" borderId="31" applyNumberFormat="0" applyProtection="0">
      <alignment horizontal="right" vertical="center"/>
    </xf>
    <xf numFmtId="4" fontId="169" fillId="36" borderId="31" applyNumberFormat="0" applyProtection="0">
      <alignment horizontal="right" vertical="center"/>
    </xf>
    <xf numFmtId="4" fontId="170" fillId="36" borderId="31" applyNumberFormat="0" applyProtection="0">
      <alignment horizontal="right" vertical="center"/>
    </xf>
    <xf numFmtId="4" fontId="169" fillId="37" borderId="31" applyNumberFormat="0" applyProtection="0">
      <alignment horizontal="right" vertical="center"/>
    </xf>
    <xf numFmtId="4" fontId="170" fillId="37" borderId="31" applyNumberFormat="0" applyProtection="0">
      <alignment horizontal="right" vertical="center"/>
    </xf>
    <xf numFmtId="4" fontId="169" fillId="38" borderId="31" applyNumberFormat="0" applyProtection="0">
      <alignment horizontal="right" vertical="center"/>
    </xf>
    <xf numFmtId="4" fontId="170" fillId="38" borderId="31" applyNumberFormat="0" applyProtection="0">
      <alignment horizontal="right" vertical="center"/>
    </xf>
    <xf numFmtId="4" fontId="169" fillId="39" borderId="31" applyNumberFormat="0" applyProtection="0">
      <alignment horizontal="right" vertical="center"/>
    </xf>
    <xf numFmtId="4" fontId="170" fillId="39" borderId="31" applyNumberFormat="0" applyProtection="0">
      <alignment horizontal="right" vertical="center"/>
    </xf>
    <xf numFmtId="4" fontId="169" fillId="40" borderId="31" applyNumberFormat="0" applyProtection="0">
      <alignment horizontal="right" vertical="center"/>
    </xf>
    <xf numFmtId="4" fontId="170" fillId="40" borderId="31" applyNumberFormat="0" applyProtection="0">
      <alignment horizontal="right" vertical="center"/>
    </xf>
    <xf numFmtId="4" fontId="169" fillId="41" borderId="31" applyNumberFormat="0" applyProtection="0">
      <alignment horizontal="right" vertical="center"/>
    </xf>
    <xf numFmtId="4" fontId="170" fillId="41" borderId="31" applyNumberFormat="0" applyProtection="0">
      <alignment horizontal="right" vertical="center"/>
    </xf>
    <xf numFmtId="4" fontId="169" fillId="42" borderId="31" applyNumberFormat="0" applyProtection="0">
      <alignment horizontal="right" vertical="center"/>
    </xf>
    <xf numFmtId="4" fontId="170" fillId="42" borderId="31" applyNumberFormat="0" applyProtection="0">
      <alignment horizontal="right" vertical="center"/>
    </xf>
    <xf numFmtId="4" fontId="169" fillId="43" borderId="31" applyNumberFormat="0" applyProtection="0">
      <alignment horizontal="right" vertical="center"/>
    </xf>
    <xf numFmtId="4" fontId="170" fillId="43" borderId="31" applyNumberFormat="0" applyProtection="0">
      <alignment horizontal="right" vertical="center"/>
    </xf>
    <xf numFmtId="4" fontId="165" fillId="44" borderId="32" applyNumberFormat="0" applyProtection="0">
      <alignment horizontal="left" vertical="center" indent="1"/>
    </xf>
    <xf numFmtId="4" fontId="166" fillId="44" borderId="32" applyNumberFormat="0" applyProtection="0">
      <alignment horizontal="left" vertical="center" indent="1"/>
    </xf>
    <xf numFmtId="4" fontId="165" fillId="45" borderId="0" applyNumberFormat="0" applyProtection="0">
      <alignment horizontal="left" vertical="center" indent="1"/>
    </xf>
    <xf numFmtId="4" fontId="166" fillId="45" borderId="0" applyNumberFormat="0" applyProtection="0">
      <alignment horizontal="left" vertical="center" indent="1"/>
    </xf>
    <xf numFmtId="4" fontId="165" fillId="34" borderId="0" applyNumberFormat="0" applyProtection="0">
      <alignment horizontal="left" vertical="center" indent="1"/>
    </xf>
    <xf numFmtId="4" fontId="166" fillId="34" borderId="0" applyNumberFormat="0" applyProtection="0">
      <alignment horizontal="left" vertical="center" indent="1"/>
    </xf>
    <xf numFmtId="4" fontId="169" fillId="45" borderId="31" applyNumberFormat="0" applyProtection="0">
      <alignment horizontal="right" vertical="center"/>
    </xf>
    <xf numFmtId="4" fontId="170" fillId="45" borderId="31" applyNumberFormat="0" applyProtection="0">
      <alignment horizontal="right" vertical="center"/>
    </xf>
    <xf numFmtId="4" fontId="35" fillId="45" borderId="0" applyNumberFormat="0" applyProtection="0">
      <alignment horizontal="left" vertical="center" indent="1"/>
    </xf>
    <xf numFmtId="4" fontId="34" fillId="45" borderId="0" applyNumberFormat="0" applyProtection="0">
      <alignment horizontal="left" vertical="center" indent="1"/>
    </xf>
    <xf numFmtId="4" fontId="35" fillId="34" borderId="0" applyNumberFormat="0" applyProtection="0">
      <alignment horizontal="left" vertical="center" indent="1"/>
    </xf>
    <xf numFmtId="4" fontId="34" fillId="34" borderId="0" applyNumberFormat="0" applyProtection="0">
      <alignment horizontal="left" vertical="center" indent="1"/>
    </xf>
    <xf numFmtId="4" fontId="169" fillId="46" borderId="31" applyNumberFormat="0" applyProtection="0">
      <alignment vertical="center"/>
    </xf>
    <xf numFmtId="4" fontId="170" fillId="46" borderId="31" applyNumberFormat="0" applyProtection="0">
      <alignment vertical="center"/>
    </xf>
    <xf numFmtId="4" fontId="171" fillId="46" borderId="31" applyNumberFormat="0" applyProtection="0">
      <alignment vertical="center"/>
    </xf>
    <xf numFmtId="4" fontId="172" fillId="46" borderId="31" applyNumberFormat="0" applyProtection="0">
      <alignment vertical="center"/>
    </xf>
    <xf numFmtId="4" fontId="165" fillId="45" borderId="33" applyNumberFormat="0" applyProtection="0">
      <alignment horizontal="left" vertical="center" indent="1"/>
    </xf>
    <xf numFmtId="4" fontId="166" fillId="45" borderId="33" applyNumberFormat="0" applyProtection="0">
      <alignment horizontal="left" vertical="center" indent="1"/>
    </xf>
    <xf numFmtId="4" fontId="169" fillId="46" borderId="31" applyNumberFormat="0" applyProtection="0">
      <alignment horizontal="right" vertical="center"/>
    </xf>
    <xf numFmtId="4" fontId="170" fillId="46" borderId="31" applyNumberFormat="0" applyProtection="0">
      <alignment horizontal="right" vertical="center"/>
    </xf>
    <xf numFmtId="4" fontId="171" fillId="46" borderId="31" applyNumberFormat="0" applyProtection="0">
      <alignment horizontal="right" vertical="center"/>
    </xf>
    <xf numFmtId="4" fontId="172" fillId="46" borderId="31" applyNumberFormat="0" applyProtection="0">
      <alignment horizontal="right" vertical="center"/>
    </xf>
    <xf numFmtId="4" fontId="165" fillId="45" borderId="31" applyNumberFormat="0" applyProtection="0">
      <alignment horizontal="left" vertical="center" indent="1"/>
    </xf>
    <xf numFmtId="4" fontId="166" fillId="45" borderId="31" applyNumberFormat="0" applyProtection="0">
      <alignment horizontal="left" vertical="center" indent="1"/>
    </xf>
    <xf numFmtId="4" fontId="173" fillId="28" borderId="33" applyNumberFormat="0" applyProtection="0">
      <alignment horizontal="left" vertical="center" indent="1"/>
    </xf>
    <xf numFmtId="4" fontId="174" fillId="28" borderId="33" applyNumberFormat="0" applyProtection="0">
      <alignment horizontal="left" vertical="center" indent="1"/>
    </xf>
    <xf numFmtId="4" fontId="175" fillId="46" borderId="31" applyNumberFormat="0" applyProtection="0">
      <alignment horizontal="right" vertical="center"/>
    </xf>
    <xf numFmtId="4" fontId="176" fillId="46" borderId="31" applyNumberFormat="0" applyProtection="0">
      <alignment horizontal="right" vertical="center"/>
    </xf>
    <xf numFmtId="314" fontId="177" fillId="0" borderId="0" applyFont="0" applyFill="0" applyBorder="0" applyAlignment="0" applyProtection="0"/>
    <xf numFmtId="0" fontId="163" fillId="1" borderId="21" applyNumberFormat="0" applyFont="0" applyAlignment="0">
      <alignment horizontal="center"/>
    </xf>
    <xf numFmtId="0" fontId="163" fillId="1" borderId="21" applyNumberFormat="0" applyFont="0" applyAlignment="0">
      <alignment horizontal="center"/>
    </xf>
    <xf numFmtId="3" fontId="15" fillId="0" borderId="0"/>
    <xf numFmtId="0" fontId="178" fillId="0" borderId="0" applyNumberFormat="0" applyFill="0" applyBorder="0" applyAlignment="0">
      <alignment horizontal="center"/>
    </xf>
    <xf numFmtId="0" fontId="54" fillId="0" borderId="0"/>
    <xf numFmtId="171" fontId="179" fillId="0" borderId="0" applyNumberFormat="0" applyBorder="0" applyAlignment="0">
      <alignment horizontal="centerContinuous"/>
    </xf>
    <xf numFmtId="0" fontId="33" fillId="0" borderId="0"/>
    <xf numFmtId="0" fontId="33" fillId="0" borderId="0"/>
    <xf numFmtId="0" fontId="21" fillId="0" borderId="0" applyNumberFormat="0" applyFill="0" applyBorder="0" applyAlignment="0" applyProtection="0"/>
    <xf numFmtId="171" fontId="43" fillId="0" borderId="0" applyFont="0" applyFill="0" applyBorder="0" applyAlignment="0" applyProtection="0"/>
    <xf numFmtId="205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207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83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8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73" fontId="15" fillId="0" borderId="0" applyFont="0" applyFill="0" applyBorder="0" applyAlignment="0" applyProtection="0"/>
    <xf numFmtId="196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83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1" fillId="0" borderId="0"/>
    <xf numFmtId="315" fontId="70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71" fontId="43" fillId="0" borderId="0" applyFont="0" applyFill="0" applyBorder="0" applyAlignment="0" applyProtection="0"/>
    <xf numFmtId="202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73" fontId="15" fillId="0" borderId="0" applyFont="0" applyFill="0" applyBorder="0" applyAlignment="0" applyProtection="0"/>
    <xf numFmtId="196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43" fillId="0" borderId="0" applyFont="0" applyFill="0" applyBorder="0" applyAlignment="0" applyProtection="0"/>
    <xf numFmtId="202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0" fontId="21" fillId="0" borderId="0"/>
    <xf numFmtId="315" fontId="70" fillId="0" borderId="0" applyFont="0" applyFill="0" applyBorder="0" applyAlignment="0" applyProtection="0"/>
    <xf numFmtId="167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0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173" fontId="15" fillId="0" borderId="0" applyFont="0" applyFill="0" applyBorder="0" applyAlignment="0" applyProtection="0"/>
    <xf numFmtId="20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83" fontId="15" fillId="0" borderId="0" applyFont="0" applyFill="0" applyBorder="0" applyAlignment="0" applyProtection="0"/>
    <xf numFmtId="0" fontId="21" fillId="0" borderId="0"/>
    <xf numFmtId="205" fontId="22" fillId="0" borderId="0" applyFont="0" applyFill="0" applyBorder="0" applyAlignment="0" applyProtection="0"/>
    <xf numFmtId="315" fontId="70" fillId="0" borderId="0" applyFont="0" applyFill="0" applyBorder="0" applyAlignment="0" applyProtection="0"/>
    <xf numFmtId="18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1" fontId="43" fillId="0" borderId="0" applyFont="0" applyFill="0" applyBorder="0" applyAlignment="0" applyProtection="0"/>
    <xf numFmtId="18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183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202" fontId="22" fillId="0" borderId="0" applyFont="0" applyFill="0" applyBorder="0" applyAlignment="0" applyProtection="0"/>
    <xf numFmtId="178" fontId="16" fillId="0" borderId="0" applyFont="0" applyFill="0" applyBorder="0" applyAlignment="0" applyProtection="0"/>
    <xf numFmtId="202" fontId="22" fillId="0" borderId="0" applyFont="0" applyFill="0" applyBorder="0" applyAlignment="0" applyProtection="0"/>
    <xf numFmtId="171" fontId="43" fillId="0" borderId="0" applyFont="0" applyFill="0" applyBorder="0" applyAlignment="0" applyProtection="0"/>
    <xf numFmtId="183" fontId="22" fillId="0" borderId="0" applyFont="0" applyFill="0" applyBorder="0" applyAlignment="0" applyProtection="0"/>
    <xf numFmtId="171" fontId="43" fillId="0" borderId="0" applyFont="0" applyFill="0" applyBorder="0" applyAlignment="0" applyProtection="0"/>
    <xf numFmtId="202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3" fontId="15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97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73" fontId="15" fillId="0" borderId="0" applyFont="0" applyFill="0" applyBorder="0" applyAlignment="0" applyProtection="0"/>
    <xf numFmtId="178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4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97" fontId="37" fillId="0" borderId="0" applyFont="0" applyFill="0" applyBorder="0" applyAlignment="0" applyProtection="0"/>
    <xf numFmtId="41" fontId="22" fillId="0" borderId="0" applyFont="0" applyFill="0" applyBorder="0" applyAlignment="0" applyProtection="0"/>
    <xf numFmtId="19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6" fontId="22" fillId="0" borderId="0" applyFont="0" applyFill="0" applyBorder="0" applyAlignment="0" applyProtection="0"/>
    <xf numFmtId="20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73" fontId="15" fillId="0" borderId="0" applyFont="0" applyFill="0" applyBorder="0" applyAlignment="0" applyProtection="0"/>
    <xf numFmtId="41" fontId="22" fillId="0" borderId="0" applyFont="0" applyFill="0" applyBorder="0" applyAlignment="0" applyProtection="0"/>
    <xf numFmtId="202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96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99" fontId="22" fillId="0" borderId="0" applyFont="0" applyFill="0" applyBorder="0" applyAlignment="0" applyProtection="0"/>
    <xf numFmtId="0" fontId="21" fillId="0" borderId="0"/>
    <xf numFmtId="315" fontId="70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20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83" fontId="15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204" fontId="22" fillId="0" borderId="0" applyFont="0" applyFill="0" applyBorder="0" applyAlignment="0" applyProtection="0"/>
    <xf numFmtId="183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1" fontId="22" fillId="0" borderId="0" applyFont="0" applyFill="0" applyBorder="0" applyAlignment="0" applyProtection="0"/>
    <xf numFmtId="14" fontId="180" fillId="0" borderId="0"/>
    <xf numFmtId="14" fontId="180" fillId="0" borderId="0"/>
    <xf numFmtId="0" fontId="181" fillId="0" borderId="0"/>
    <xf numFmtId="0" fontId="137" fillId="0" borderId="0"/>
    <xf numFmtId="0" fontId="138" fillId="0" borderId="0"/>
    <xf numFmtId="40" fontId="182" fillId="0" borderId="0" applyBorder="0">
      <alignment horizontal="right"/>
    </xf>
    <xf numFmtId="0" fontId="183" fillId="0" borderId="0"/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294" fontId="184" fillId="0" borderId="34">
      <alignment horizontal="right" vertical="center"/>
    </xf>
    <xf numFmtId="294" fontId="184" fillId="0" borderId="34">
      <alignment horizontal="right" vertical="center"/>
    </xf>
    <xf numFmtId="316" fontId="70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294" fontId="184" fillId="0" borderId="34">
      <alignment horizontal="right" vertical="center"/>
    </xf>
    <xf numFmtId="294" fontId="184" fillId="0" borderId="34">
      <alignment horizontal="right" vertical="center"/>
    </xf>
    <xf numFmtId="294" fontId="184" fillId="0" borderId="34">
      <alignment horizontal="right" vertical="center"/>
    </xf>
    <xf numFmtId="294" fontId="184" fillId="0" borderId="34">
      <alignment horizontal="right" vertical="center"/>
    </xf>
    <xf numFmtId="294" fontId="184" fillId="0" borderId="34">
      <alignment horizontal="right" vertical="center"/>
    </xf>
    <xf numFmtId="294" fontId="184" fillId="0" borderId="34">
      <alignment horizontal="right" vertical="center"/>
    </xf>
    <xf numFmtId="294" fontId="184" fillId="0" borderId="34">
      <alignment horizontal="right" vertical="center"/>
    </xf>
    <xf numFmtId="294" fontId="184" fillId="0" borderId="34">
      <alignment horizontal="right" vertical="center"/>
    </xf>
    <xf numFmtId="294" fontId="184" fillId="0" borderId="34">
      <alignment horizontal="right" vertical="center"/>
    </xf>
    <xf numFmtId="294" fontId="184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8" fontId="22" fillId="0" borderId="34">
      <alignment horizontal="right" vertical="center"/>
    </xf>
    <xf numFmtId="318" fontId="22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9" fontId="43" fillId="0" borderId="34">
      <alignment horizontal="right" vertical="center"/>
    </xf>
    <xf numFmtId="319" fontId="43" fillId="0" borderId="34">
      <alignment horizontal="right" vertical="center"/>
    </xf>
    <xf numFmtId="320" fontId="59" fillId="0" borderId="34">
      <alignment horizontal="right" vertical="center"/>
    </xf>
    <xf numFmtId="321" fontId="54" fillId="0" borderId="34">
      <alignment horizontal="right" vertical="center"/>
    </xf>
    <xf numFmtId="321" fontId="54" fillId="0" borderId="34">
      <alignment horizontal="right" vertical="center"/>
    </xf>
    <xf numFmtId="318" fontId="22" fillId="0" borderId="34">
      <alignment horizontal="right" vertical="center"/>
    </xf>
    <xf numFmtId="318" fontId="22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21" fontId="7" fillId="0" borderId="34">
      <alignment horizontal="right" vertical="center"/>
    </xf>
    <xf numFmtId="321" fontId="7" fillId="0" borderId="34">
      <alignment horizontal="right" vertical="center"/>
    </xf>
    <xf numFmtId="321" fontId="54" fillId="0" borderId="34">
      <alignment horizontal="right" vertical="center"/>
    </xf>
    <xf numFmtId="321" fontId="54" fillId="0" borderId="34">
      <alignment horizontal="right" vertical="center"/>
    </xf>
    <xf numFmtId="321" fontId="54" fillId="0" borderId="34">
      <alignment horizontal="right" vertical="center"/>
    </xf>
    <xf numFmtId="321" fontId="54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1" fontId="7" fillId="0" borderId="34">
      <alignment horizontal="right" vertical="center"/>
    </xf>
    <xf numFmtId="321" fontId="7" fillId="0" borderId="34">
      <alignment horizontal="right" vertical="center"/>
    </xf>
    <xf numFmtId="318" fontId="22" fillId="0" borderId="34">
      <alignment horizontal="right" vertical="center"/>
    </xf>
    <xf numFmtId="318" fontId="22" fillId="0" borderId="34">
      <alignment horizontal="right" vertical="center"/>
    </xf>
    <xf numFmtId="321" fontId="54" fillId="0" borderId="34">
      <alignment horizontal="right" vertical="center"/>
    </xf>
    <xf numFmtId="321" fontId="54" fillId="0" borderId="34">
      <alignment horizontal="right" vertical="center"/>
    </xf>
    <xf numFmtId="321" fontId="54" fillId="0" borderId="34">
      <alignment horizontal="right" vertical="center"/>
    </xf>
    <xf numFmtId="321" fontId="54" fillId="0" borderId="34">
      <alignment horizontal="right" vertical="center"/>
    </xf>
    <xf numFmtId="321" fontId="54" fillId="0" borderId="34">
      <alignment horizontal="right" vertical="center"/>
    </xf>
    <xf numFmtId="321" fontId="54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18" fontId="22" fillId="0" borderId="34">
      <alignment horizontal="right" vertical="center"/>
    </xf>
    <xf numFmtId="318" fontId="22" fillId="0" borderId="34">
      <alignment horizontal="right" vertical="center"/>
    </xf>
    <xf numFmtId="318" fontId="22" fillId="0" borderId="34">
      <alignment horizontal="right" vertical="center"/>
    </xf>
    <xf numFmtId="318" fontId="22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18" fontId="22" fillId="0" borderId="34">
      <alignment horizontal="right" vertical="center"/>
    </xf>
    <xf numFmtId="318" fontId="22" fillId="0" borderId="34">
      <alignment horizontal="right" vertical="center"/>
    </xf>
    <xf numFmtId="323" fontId="7" fillId="0" borderId="34">
      <alignment horizontal="right" vertical="center"/>
    </xf>
    <xf numFmtId="323" fontId="7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9" fontId="43" fillId="0" borderId="34">
      <alignment horizontal="right" vertical="center"/>
    </xf>
    <xf numFmtId="319" fontId="43" fillId="0" borderId="34">
      <alignment horizontal="right" vertical="center"/>
    </xf>
    <xf numFmtId="319" fontId="43" fillId="0" borderId="34">
      <alignment horizontal="right" vertical="center"/>
    </xf>
    <xf numFmtId="319" fontId="43" fillId="0" borderId="34">
      <alignment horizontal="right" vertical="center"/>
    </xf>
    <xf numFmtId="323" fontId="7" fillId="0" borderId="34">
      <alignment horizontal="right" vertical="center"/>
    </xf>
    <xf numFmtId="323" fontId="7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19" fontId="43" fillId="0" borderId="34">
      <alignment horizontal="right" vertical="center"/>
    </xf>
    <xf numFmtId="319" fontId="43" fillId="0" borderId="34">
      <alignment horizontal="right" vertical="center"/>
    </xf>
    <xf numFmtId="319" fontId="43" fillId="0" borderId="34">
      <alignment horizontal="right" vertical="center"/>
    </xf>
    <xf numFmtId="319" fontId="43" fillId="0" borderId="34">
      <alignment horizontal="right" vertical="center"/>
    </xf>
    <xf numFmtId="319" fontId="43" fillId="0" borderId="34">
      <alignment horizontal="right" vertical="center"/>
    </xf>
    <xf numFmtId="319" fontId="43" fillId="0" borderId="34">
      <alignment horizontal="right" vertical="center"/>
    </xf>
    <xf numFmtId="319" fontId="43" fillId="0" borderId="34">
      <alignment horizontal="right" vertical="center"/>
    </xf>
    <xf numFmtId="319" fontId="43" fillId="0" borderId="34">
      <alignment horizontal="right" vertical="center"/>
    </xf>
    <xf numFmtId="318" fontId="22" fillId="0" borderId="34">
      <alignment horizontal="right" vertical="center"/>
    </xf>
    <xf numFmtId="318" fontId="22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7" fillId="0" borderId="34">
      <alignment horizontal="right" vertical="center"/>
    </xf>
    <xf numFmtId="323" fontId="7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18" fontId="22" fillId="0" borderId="34">
      <alignment horizontal="right" vertical="center"/>
    </xf>
    <xf numFmtId="318" fontId="22" fillId="0" borderId="34">
      <alignment horizontal="right" vertical="center"/>
    </xf>
    <xf numFmtId="318" fontId="22" fillId="0" borderId="34">
      <alignment horizontal="right" vertical="center"/>
    </xf>
    <xf numFmtId="318" fontId="22" fillId="0" borderId="34">
      <alignment horizontal="right" vertical="center"/>
    </xf>
    <xf numFmtId="318" fontId="22" fillId="0" borderId="34">
      <alignment horizontal="right" vertical="center"/>
    </xf>
    <xf numFmtId="318" fontId="22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8" fontId="22" fillId="0" borderId="34">
      <alignment horizontal="right" vertical="center"/>
    </xf>
    <xf numFmtId="318" fontId="22" fillId="0" borderId="34">
      <alignment horizontal="right" vertical="center"/>
    </xf>
    <xf numFmtId="324" fontId="185" fillId="3" borderId="35" applyFont="0" applyFill="0" applyBorder="0"/>
    <xf numFmtId="324" fontId="185" fillId="3" borderId="35" applyFont="0" applyFill="0" applyBorder="0"/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8" fontId="22" fillId="0" borderId="34">
      <alignment horizontal="right" vertical="center"/>
    </xf>
    <xf numFmtId="318" fontId="22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24" fontId="185" fillId="3" borderId="35" applyFont="0" applyFill="0" applyBorder="0"/>
    <xf numFmtId="324" fontId="185" fillId="3" borderId="35" applyFont="0" applyFill="0" applyBorder="0"/>
    <xf numFmtId="321" fontId="54" fillId="0" borderId="34">
      <alignment horizontal="right" vertical="center"/>
    </xf>
    <xf numFmtId="321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7" fillId="0" borderId="34">
      <alignment horizontal="right" vertical="center"/>
    </xf>
    <xf numFmtId="323" fontId="7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7" fillId="0" borderId="34">
      <alignment horizontal="right" vertical="center"/>
    </xf>
    <xf numFmtId="323" fontId="7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18" fontId="22" fillId="0" borderId="34">
      <alignment horizontal="right" vertical="center"/>
    </xf>
    <xf numFmtId="318" fontId="22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3" fontId="7" fillId="0" borderId="34">
      <alignment horizontal="right" vertical="center"/>
    </xf>
    <xf numFmtId="323" fontId="7" fillId="0" borderId="34">
      <alignment horizontal="right" vertical="center"/>
    </xf>
    <xf numFmtId="323" fontId="54" fillId="0" borderId="34">
      <alignment horizontal="right" vertical="center"/>
    </xf>
    <xf numFmtId="323" fontId="54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2" fontId="16" fillId="0" borderId="34">
      <alignment horizontal="right" vertical="center"/>
    </xf>
    <xf numFmtId="321" fontId="7" fillId="0" borderId="34">
      <alignment horizontal="right" vertical="center"/>
    </xf>
    <xf numFmtId="321" fontId="7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240" fontId="16" fillId="0" borderId="34">
      <alignment horizontal="right" vertical="center"/>
    </xf>
    <xf numFmtId="240" fontId="16" fillId="0" borderId="34">
      <alignment horizontal="right" vertical="center"/>
    </xf>
    <xf numFmtId="240" fontId="16" fillId="0" borderId="34">
      <alignment horizontal="right" vertical="center"/>
    </xf>
    <xf numFmtId="240" fontId="16" fillId="0" borderId="34">
      <alignment horizontal="right" vertical="center"/>
    </xf>
    <xf numFmtId="240" fontId="16" fillId="0" borderId="34">
      <alignment horizontal="right" vertical="center"/>
    </xf>
    <xf numFmtId="240" fontId="16" fillId="0" borderId="34">
      <alignment horizontal="right" vertical="center"/>
    </xf>
    <xf numFmtId="240" fontId="16" fillId="0" borderId="34">
      <alignment horizontal="right" vertical="center"/>
    </xf>
    <xf numFmtId="240" fontId="16" fillId="0" borderId="34">
      <alignment horizontal="right" vertical="center"/>
    </xf>
    <xf numFmtId="240" fontId="16" fillId="0" borderId="34">
      <alignment horizontal="right" vertical="center"/>
    </xf>
    <xf numFmtId="240" fontId="16" fillId="0" borderId="34">
      <alignment horizontal="right" vertical="center"/>
    </xf>
    <xf numFmtId="240" fontId="16" fillId="0" borderId="34">
      <alignment horizontal="right" vertical="center"/>
    </xf>
    <xf numFmtId="240" fontId="16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25" fontId="16" fillId="0" borderId="34">
      <alignment horizontal="right" vertical="center"/>
    </xf>
    <xf numFmtId="325" fontId="16" fillId="0" borderId="34">
      <alignment horizontal="right" vertical="center"/>
    </xf>
    <xf numFmtId="325" fontId="16" fillId="0" borderId="34">
      <alignment horizontal="right" vertical="center"/>
    </xf>
    <xf numFmtId="325" fontId="16" fillId="0" borderId="34">
      <alignment horizontal="right" vertical="center"/>
    </xf>
    <xf numFmtId="325" fontId="16" fillId="0" borderId="34">
      <alignment horizontal="right" vertical="center"/>
    </xf>
    <xf numFmtId="325" fontId="16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8" fontId="22" fillId="0" borderId="34">
      <alignment horizontal="right" vertical="center"/>
    </xf>
    <xf numFmtId="318" fontId="22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17" fontId="59" fillId="0" borderId="34">
      <alignment horizontal="right" vertical="center"/>
    </xf>
    <xf numFmtId="324" fontId="185" fillId="3" borderId="35" applyFont="0" applyFill="0" applyBorder="0"/>
    <xf numFmtId="324" fontId="185" fillId="3" borderId="35" applyFont="0" applyFill="0" applyBorder="0"/>
    <xf numFmtId="298" fontId="16" fillId="0" borderId="34">
      <alignment horizontal="right" vertical="center"/>
    </xf>
    <xf numFmtId="298" fontId="16" fillId="0" borderId="34">
      <alignment horizontal="right" vertical="center"/>
    </xf>
    <xf numFmtId="298" fontId="16" fillId="0" borderId="34">
      <alignment horizontal="right" vertical="center"/>
    </xf>
    <xf numFmtId="298" fontId="16" fillId="0" borderId="34">
      <alignment horizontal="right" vertical="center"/>
    </xf>
    <xf numFmtId="298" fontId="16" fillId="0" borderId="34">
      <alignment horizontal="right" vertical="center"/>
    </xf>
    <xf numFmtId="298" fontId="16" fillId="0" borderId="34">
      <alignment horizontal="right" vertical="center"/>
    </xf>
    <xf numFmtId="316" fontId="70" fillId="0" borderId="34">
      <alignment horizontal="right" vertical="center"/>
    </xf>
    <xf numFmtId="294" fontId="184" fillId="0" borderId="34">
      <alignment horizontal="right" vertical="center"/>
    </xf>
    <xf numFmtId="294" fontId="184" fillId="0" borderId="34">
      <alignment horizontal="right" vertical="center"/>
    </xf>
    <xf numFmtId="294" fontId="184" fillId="0" borderId="34">
      <alignment horizontal="right" vertical="center"/>
    </xf>
    <xf numFmtId="294" fontId="184" fillId="0" borderId="34">
      <alignment horizontal="right" vertical="center"/>
    </xf>
    <xf numFmtId="294" fontId="184" fillId="0" borderId="34">
      <alignment horizontal="right" vertical="center"/>
    </xf>
    <xf numFmtId="294" fontId="184" fillId="0" borderId="34">
      <alignment horizontal="right" vertical="center"/>
    </xf>
    <xf numFmtId="294" fontId="184" fillId="0" borderId="34">
      <alignment horizontal="right" vertical="center"/>
    </xf>
    <xf numFmtId="294" fontId="184" fillId="0" borderId="34">
      <alignment horizontal="right" vertical="center"/>
    </xf>
    <xf numFmtId="294" fontId="184" fillId="0" borderId="34">
      <alignment horizontal="right" vertical="center"/>
    </xf>
    <xf numFmtId="294" fontId="184" fillId="0" borderId="34">
      <alignment horizontal="right" vertical="center"/>
    </xf>
    <xf numFmtId="294" fontId="184" fillId="0" borderId="34">
      <alignment horizontal="right" vertical="center"/>
    </xf>
    <xf numFmtId="294" fontId="184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240" fontId="16" fillId="0" borderId="34">
      <alignment horizontal="right" vertical="center"/>
    </xf>
    <xf numFmtId="240" fontId="16" fillId="0" borderId="34">
      <alignment horizontal="right" vertical="center"/>
    </xf>
    <xf numFmtId="240" fontId="16" fillId="0" borderId="34">
      <alignment horizontal="right" vertical="center"/>
    </xf>
    <xf numFmtId="240" fontId="16" fillId="0" borderId="34">
      <alignment horizontal="right" vertical="center"/>
    </xf>
    <xf numFmtId="240" fontId="16" fillId="0" borderId="34">
      <alignment horizontal="right" vertical="center"/>
    </xf>
    <xf numFmtId="240" fontId="16" fillId="0" borderId="34">
      <alignment horizontal="right" vertical="center"/>
    </xf>
    <xf numFmtId="240" fontId="16" fillId="0" borderId="34">
      <alignment horizontal="right" vertical="center"/>
    </xf>
    <xf numFmtId="240" fontId="16" fillId="0" borderId="34">
      <alignment horizontal="right" vertical="center"/>
    </xf>
    <xf numFmtId="240" fontId="16" fillId="0" borderId="34">
      <alignment horizontal="right" vertical="center"/>
    </xf>
    <xf numFmtId="240" fontId="16" fillId="0" borderId="34">
      <alignment horizontal="right" vertical="center"/>
    </xf>
    <xf numFmtId="240" fontId="16" fillId="0" borderId="34">
      <alignment horizontal="right" vertical="center"/>
    </xf>
    <xf numFmtId="240" fontId="16" fillId="0" borderId="34">
      <alignment horizontal="right" vertical="center"/>
    </xf>
    <xf numFmtId="324" fontId="185" fillId="3" borderId="35" applyFont="0" applyFill="0" applyBorder="0"/>
    <xf numFmtId="324" fontId="185" fillId="3" borderId="35" applyFont="0" applyFill="0" applyBorder="0"/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20" fontId="59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26" fontId="186" fillId="0" borderId="34">
      <alignment horizontal="right" vertical="center"/>
    </xf>
    <xf numFmtId="326" fontId="186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326" fontId="186" fillId="0" borderId="34">
      <alignment horizontal="right" vertical="center"/>
    </xf>
    <xf numFmtId="326" fontId="186" fillId="0" borderId="34">
      <alignment horizontal="right" vertical="center"/>
    </xf>
    <xf numFmtId="326" fontId="186" fillId="0" borderId="34">
      <alignment horizontal="right" vertical="center"/>
    </xf>
    <xf numFmtId="326" fontId="186" fillId="0" borderId="34">
      <alignment horizontal="right" vertical="center"/>
    </xf>
    <xf numFmtId="326" fontId="186" fillId="0" borderId="34">
      <alignment horizontal="right" vertical="center"/>
    </xf>
    <xf numFmtId="326" fontId="186" fillId="0" borderId="34">
      <alignment horizontal="right" vertical="center"/>
    </xf>
    <xf numFmtId="326" fontId="186" fillId="0" borderId="34">
      <alignment horizontal="right" vertical="center"/>
    </xf>
    <xf numFmtId="326" fontId="186" fillId="0" borderId="34">
      <alignment horizontal="right" vertical="center"/>
    </xf>
    <xf numFmtId="326" fontId="186" fillId="0" borderId="34">
      <alignment horizontal="right" vertical="center"/>
    </xf>
    <xf numFmtId="326" fontId="186" fillId="0" borderId="34">
      <alignment horizontal="right" vertical="center"/>
    </xf>
    <xf numFmtId="326" fontId="186" fillId="0" borderId="34">
      <alignment horizontal="right" vertical="center"/>
    </xf>
    <xf numFmtId="326" fontId="186" fillId="0" borderId="34">
      <alignment horizontal="right" vertical="center"/>
    </xf>
    <xf numFmtId="326" fontId="186" fillId="0" borderId="34">
      <alignment horizontal="right" vertical="center"/>
    </xf>
    <xf numFmtId="326" fontId="186" fillId="0" borderId="34">
      <alignment horizontal="right" vertical="center"/>
    </xf>
    <xf numFmtId="326" fontId="186" fillId="0" borderId="34">
      <alignment horizontal="right" vertical="center"/>
    </xf>
    <xf numFmtId="326" fontId="186" fillId="0" borderId="34">
      <alignment horizontal="right" vertical="center"/>
    </xf>
    <xf numFmtId="326" fontId="186" fillId="0" borderId="34">
      <alignment horizontal="right" vertical="center"/>
    </xf>
    <xf numFmtId="326" fontId="186" fillId="0" borderId="34">
      <alignment horizontal="right" vertical="center"/>
    </xf>
    <xf numFmtId="318" fontId="22" fillId="0" borderId="34">
      <alignment horizontal="right" vertical="center"/>
    </xf>
    <xf numFmtId="318" fontId="22" fillId="0" borderId="34">
      <alignment horizontal="right" vertical="center"/>
    </xf>
    <xf numFmtId="316" fontId="70" fillId="0" borderId="34">
      <alignment horizontal="right" vertical="center"/>
    </xf>
    <xf numFmtId="316" fontId="70" fillId="0" borderId="34">
      <alignment horizontal="right" vertical="center"/>
    </xf>
    <xf numFmtId="49" fontId="34" fillId="0" borderId="0" applyFill="0" applyBorder="0" applyAlignment="0"/>
    <xf numFmtId="0" fontId="54" fillId="0" borderId="0" applyFill="0" applyBorder="0" applyAlignment="0"/>
    <xf numFmtId="327" fontId="7" fillId="0" borderId="0" applyFill="0" applyBorder="0" applyAlignment="0"/>
    <xf numFmtId="327" fontId="7" fillId="0" borderId="0" applyFill="0" applyBorder="0" applyAlignment="0"/>
    <xf numFmtId="327" fontId="7" fillId="0" borderId="0" applyFill="0" applyBorder="0" applyAlignment="0"/>
    <xf numFmtId="327" fontId="7" fillId="0" borderId="0" applyFill="0" applyBorder="0" applyAlignment="0"/>
    <xf numFmtId="327" fontId="7" fillId="0" borderId="0" applyFill="0" applyBorder="0" applyAlignment="0"/>
    <xf numFmtId="327" fontId="7" fillId="0" borderId="0" applyFill="0" applyBorder="0" applyAlignment="0"/>
    <xf numFmtId="327" fontId="7" fillId="0" borderId="0" applyFill="0" applyBorder="0" applyAlignment="0"/>
    <xf numFmtId="327" fontId="7" fillId="0" borderId="0" applyFill="0" applyBorder="0" applyAlignment="0"/>
    <xf numFmtId="327" fontId="7" fillId="0" borderId="0" applyFill="0" applyBorder="0" applyAlignment="0"/>
    <xf numFmtId="327" fontId="7" fillId="0" borderId="0" applyFill="0" applyBorder="0" applyAlignment="0"/>
    <xf numFmtId="327" fontId="7" fillId="0" borderId="0" applyFill="0" applyBorder="0" applyAlignment="0"/>
    <xf numFmtId="327" fontId="7" fillId="0" borderId="0" applyFill="0" applyBorder="0" applyAlignment="0"/>
    <xf numFmtId="327" fontId="7" fillId="0" borderId="0" applyFill="0" applyBorder="0" applyAlignment="0"/>
    <xf numFmtId="327" fontId="7" fillId="0" borderId="0" applyFill="0" applyBorder="0" applyAlignment="0"/>
    <xf numFmtId="327" fontId="7" fillId="0" borderId="0" applyFill="0" applyBorder="0" applyAlignment="0"/>
    <xf numFmtId="325" fontId="54" fillId="0" borderId="0" applyFill="0" applyBorder="0" applyAlignment="0"/>
    <xf numFmtId="328" fontId="7" fillId="0" borderId="0" applyFill="0" applyBorder="0" applyAlignment="0"/>
    <xf numFmtId="328" fontId="7" fillId="0" borderId="0" applyFill="0" applyBorder="0" applyAlignment="0"/>
    <xf numFmtId="328" fontId="7" fillId="0" borderId="0" applyFill="0" applyBorder="0" applyAlignment="0"/>
    <xf numFmtId="328" fontId="7" fillId="0" borderId="0" applyFill="0" applyBorder="0" applyAlignment="0"/>
    <xf numFmtId="328" fontId="7" fillId="0" borderId="0" applyFill="0" applyBorder="0" applyAlignment="0"/>
    <xf numFmtId="328" fontId="7" fillId="0" borderId="0" applyFill="0" applyBorder="0" applyAlignment="0"/>
    <xf numFmtId="328" fontId="7" fillId="0" borderId="0" applyFill="0" applyBorder="0" applyAlignment="0"/>
    <xf numFmtId="328" fontId="7" fillId="0" borderId="0" applyFill="0" applyBorder="0" applyAlignment="0"/>
    <xf numFmtId="328" fontId="7" fillId="0" borderId="0" applyFill="0" applyBorder="0" applyAlignment="0"/>
    <xf numFmtId="328" fontId="7" fillId="0" borderId="0" applyFill="0" applyBorder="0" applyAlignment="0"/>
    <xf numFmtId="328" fontId="7" fillId="0" borderId="0" applyFill="0" applyBorder="0" applyAlignment="0"/>
    <xf numFmtId="328" fontId="7" fillId="0" borderId="0" applyFill="0" applyBorder="0" applyAlignment="0"/>
    <xf numFmtId="328" fontId="7" fillId="0" borderId="0" applyFill="0" applyBorder="0" applyAlignment="0"/>
    <xf numFmtId="328" fontId="7" fillId="0" borderId="0" applyFill="0" applyBorder="0" applyAlignment="0"/>
    <xf numFmtId="328" fontId="7" fillId="0" borderId="0" applyFill="0" applyBorder="0" applyAlignment="0"/>
    <xf numFmtId="173" fontId="70" fillId="0" borderId="34">
      <alignment horizontal="center"/>
    </xf>
    <xf numFmtId="173" fontId="70" fillId="0" borderId="34">
      <alignment horizontal="center"/>
    </xf>
    <xf numFmtId="0" fontId="187" fillId="0" borderId="36" applyProtection="0"/>
    <xf numFmtId="0" fontId="70" fillId="0" borderId="0" applyProtection="0"/>
    <xf numFmtId="0" fontId="7" fillId="0" borderId="0" applyProtection="0"/>
    <xf numFmtId="0" fontId="79" fillId="0" borderId="0" applyProtection="0"/>
    <xf numFmtId="0" fontId="187" fillId="0" borderId="36" applyProtection="0"/>
    <xf numFmtId="0" fontId="70" fillId="0" borderId="0" applyProtection="0"/>
    <xf numFmtId="0" fontId="7" fillId="0" borderId="0" applyProtection="0"/>
    <xf numFmtId="0" fontId="79" fillId="0" borderId="0" applyProtection="0"/>
    <xf numFmtId="329" fontId="188" fillId="0" borderId="0" applyNumberFormat="0" applyFont="0" applyFill="0" applyBorder="0" applyAlignment="0">
      <alignment horizontal="centerContinuous"/>
    </xf>
    <xf numFmtId="0" fontId="25" fillId="0" borderId="0">
      <alignment vertical="center" wrapText="1"/>
      <protection locked="0"/>
    </xf>
    <xf numFmtId="0" fontId="187" fillId="0" borderId="37"/>
    <xf numFmtId="0" fontId="187" fillId="0" borderId="37"/>
    <xf numFmtId="0" fontId="70" fillId="0" borderId="0" applyNumberFormat="0" applyFill="0" applyBorder="0" applyAlignment="0" applyProtection="0"/>
    <xf numFmtId="0" fontId="70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43" fillId="0" borderId="7" applyNumberFormat="0" applyBorder="0" applyAlignment="0"/>
    <xf numFmtId="0" fontId="189" fillId="0" borderId="6" applyNumberFormat="0" applyBorder="0" applyAlignment="0">
      <alignment horizontal="center"/>
    </xf>
    <xf numFmtId="0" fontId="189" fillId="0" borderId="6" applyNumberFormat="0" applyBorder="0" applyAlignment="0">
      <alignment horizontal="center"/>
    </xf>
    <xf numFmtId="3" fontId="190" fillId="0" borderId="19" applyNumberFormat="0" applyBorder="0" applyAlignment="0"/>
    <xf numFmtId="0" fontId="191" fillId="0" borderId="0" applyFill="0" applyBorder="0" applyProtection="0">
      <alignment horizontal="left" vertical="top"/>
    </xf>
    <xf numFmtId="0" fontId="192" fillId="0" borderId="7">
      <alignment horizontal="center" vertical="center" wrapText="1"/>
    </xf>
    <xf numFmtId="0" fontId="193" fillId="0" borderId="0">
      <alignment horizontal="center"/>
    </xf>
    <xf numFmtId="40" fontId="115" fillId="0" borderId="0"/>
    <xf numFmtId="3" fontId="194" fillId="0" borderId="0" applyNumberFormat="0" applyFill="0" applyBorder="0" applyAlignment="0" applyProtection="0">
      <alignment horizontal="center" wrapText="1"/>
    </xf>
    <xf numFmtId="0" fontId="195" fillId="0" borderId="13" applyBorder="0" applyAlignment="0">
      <alignment horizontal="center" vertical="center"/>
    </xf>
    <xf numFmtId="0" fontId="195" fillId="0" borderId="13" applyBorder="0" applyAlignment="0">
      <alignment horizontal="center" vertical="center"/>
    </xf>
    <xf numFmtId="0" fontId="196" fillId="0" borderId="0" applyNumberFormat="0" applyFill="0" applyBorder="0" applyAlignment="0" applyProtection="0">
      <alignment horizontal="centerContinuous"/>
    </xf>
    <xf numFmtId="0" fontId="116" fillId="0" borderId="38" applyNumberFormat="0" applyFill="0" applyBorder="0" applyAlignment="0" applyProtection="0">
      <alignment horizontal="center" vertical="center" wrapText="1"/>
    </xf>
    <xf numFmtId="0" fontId="197" fillId="0" borderId="0" applyNumberFormat="0" applyFill="0" applyBorder="0" applyAlignment="0" applyProtection="0"/>
    <xf numFmtId="3" fontId="198" fillId="0" borderId="4" applyNumberFormat="0" applyAlignment="0">
      <alignment horizontal="center" vertical="center"/>
    </xf>
    <xf numFmtId="3" fontId="199" fillId="0" borderId="7" applyNumberFormat="0" applyAlignment="0">
      <alignment horizontal="left" wrapText="1"/>
    </xf>
    <xf numFmtId="3" fontId="198" fillId="0" borderId="4" applyNumberFormat="0" applyAlignment="0">
      <alignment horizontal="center" vertical="center"/>
    </xf>
    <xf numFmtId="0" fontId="200" fillId="0" borderId="39" applyNumberFormat="0" applyBorder="0" applyAlignment="0">
      <alignment vertical="center"/>
    </xf>
    <xf numFmtId="0" fontId="201" fillId="0" borderId="40" applyNumberFormat="0" applyFill="0" applyAlignment="0" applyProtection="0"/>
    <xf numFmtId="0" fontId="139" fillId="0" borderId="41" applyNumberFormat="0" applyAlignment="0">
      <alignment horizontal="center"/>
    </xf>
    <xf numFmtId="0" fontId="202" fillId="0" borderId="42">
      <alignment horizontal="center"/>
    </xf>
    <xf numFmtId="178" fontId="54" fillId="0" borderId="0" applyFont="0" applyFill="0" applyBorder="0" applyAlignment="0" applyProtection="0"/>
    <xf numFmtId="330" fontId="54" fillId="0" borderId="0" applyFont="0" applyFill="0" applyBorder="0" applyAlignment="0" applyProtection="0"/>
    <xf numFmtId="249" fontId="129" fillId="0" borderId="0" applyFont="0" applyFill="0" applyBorder="0" applyAlignment="0" applyProtection="0"/>
    <xf numFmtId="182" fontId="54" fillId="0" borderId="0" applyFont="0" applyFill="0" applyBorder="0" applyAlignment="0" applyProtection="0"/>
    <xf numFmtId="331" fontId="54" fillId="0" borderId="0" applyFont="0" applyFill="0" applyBorder="0" applyAlignment="0" applyProtection="0"/>
    <xf numFmtId="0" fontId="32" fillId="0" borderId="43">
      <alignment horizontal="center"/>
    </xf>
    <xf numFmtId="0" fontId="32" fillId="0" borderId="43">
      <alignment horizontal="center"/>
    </xf>
    <xf numFmtId="325" fontId="70" fillId="0" borderId="0"/>
    <xf numFmtId="332" fontId="70" fillId="0" borderId="2"/>
    <xf numFmtId="332" fontId="70" fillId="0" borderId="2"/>
    <xf numFmtId="0" fontId="203" fillId="0" borderId="0"/>
    <xf numFmtId="0" fontId="203" fillId="0" borderId="0" applyProtection="0"/>
    <xf numFmtId="0" fontId="143" fillId="0" borderId="0"/>
    <xf numFmtId="0" fontId="203" fillId="0" borderId="0"/>
    <xf numFmtId="0" fontId="143" fillId="0" borderId="0"/>
    <xf numFmtId="3" fontId="70" fillId="0" borderId="0" applyNumberFormat="0" applyBorder="0" applyAlignment="0" applyProtection="0">
      <alignment horizontal="centerContinuous"/>
      <protection locked="0"/>
    </xf>
    <xf numFmtId="3" fontId="204" fillId="0" borderId="0">
      <protection locked="0"/>
    </xf>
    <xf numFmtId="3" fontId="42" fillId="0" borderId="0">
      <protection locked="0"/>
    </xf>
    <xf numFmtId="3" fontId="42" fillId="0" borderId="0">
      <protection locked="0"/>
    </xf>
    <xf numFmtId="0" fontId="203" fillId="0" borderId="0"/>
    <xf numFmtId="0" fontId="203" fillId="0" borderId="0" applyProtection="0"/>
    <xf numFmtId="0" fontId="143" fillId="0" borderId="0"/>
    <xf numFmtId="0" fontId="203" fillId="0" borderId="0"/>
    <xf numFmtId="0" fontId="143" fillId="0" borderId="0"/>
    <xf numFmtId="0" fontId="205" fillId="0" borderId="44" applyFill="0" applyBorder="0" applyAlignment="0">
      <alignment horizontal="center"/>
    </xf>
    <xf numFmtId="164" fontId="206" fillId="47" borderId="13">
      <alignment vertical="top"/>
    </xf>
    <xf numFmtId="164" fontId="206" fillId="47" borderId="13">
      <alignment vertical="top"/>
    </xf>
    <xf numFmtId="292" fontId="206" fillId="47" borderId="13">
      <alignment vertical="top"/>
    </xf>
    <xf numFmtId="0" fontId="207" fillId="48" borderId="2">
      <alignment horizontal="left" vertical="center"/>
    </xf>
    <xf numFmtId="0" fontId="207" fillId="48" borderId="2">
      <alignment horizontal="left" vertical="center"/>
    </xf>
    <xf numFmtId="165" fontId="208" fillId="49" borderId="13"/>
    <xf numFmtId="165" fontId="208" fillId="49" borderId="13"/>
    <xf numFmtId="333" fontId="208" fillId="49" borderId="13"/>
    <xf numFmtId="164" fontId="127" fillId="0" borderId="13">
      <alignment horizontal="left" vertical="top"/>
    </xf>
    <xf numFmtId="164" fontId="127" fillId="0" borderId="13">
      <alignment horizontal="left" vertical="top"/>
    </xf>
    <xf numFmtId="292" fontId="209" fillId="0" borderId="13">
      <alignment horizontal="left" vertical="top"/>
    </xf>
    <xf numFmtId="0" fontId="210" fillId="50" borderId="0">
      <alignment horizontal="left" vertical="center"/>
    </xf>
    <xf numFmtId="164" fontId="21" fillId="0" borderId="4">
      <alignment horizontal="left" vertical="top"/>
    </xf>
    <xf numFmtId="249" fontId="21" fillId="0" borderId="4">
      <alignment horizontal="left" vertical="top"/>
    </xf>
    <xf numFmtId="249" fontId="21" fillId="0" borderId="4">
      <alignment horizontal="left" vertical="top"/>
    </xf>
    <xf numFmtId="249" fontId="21" fillId="0" borderId="4">
      <alignment horizontal="left" vertical="top"/>
    </xf>
    <xf numFmtId="249" fontId="21" fillId="0" borderId="4">
      <alignment horizontal="left" vertical="top"/>
    </xf>
    <xf numFmtId="249" fontId="21" fillId="0" borderId="4">
      <alignment horizontal="left" vertical="top"/>
    </xf>
    <xf numFmtId="249" fontId="21" fillId="0" borderId="4">
      <alignment horizontal="left" vertical="top"/>
    </xf>
    <xf numFmtId="292" fontId="211" fillId="0" borderId="4">
      <alignment horizontal="left" vertical="top"/>
    </xf>
    <xf numFmtId="249" fontId="21" fillId="0" borderId="4">
      <alignment horizontal="left" vertical="top"/>
    </xf>
    <xf numFmtId="249" fontId="21" fillId="0" borderId="4">
      <alignment horizontal="left" vertical="top"/>
    </xf>
    <xf numFmtId="249" fontId="21" fillId="0" borderId="4">
      <alignment horizontal="left" vertical="top"/>
    </xf>
    <xf numFmtId="249" fontId="21" fillId="0" borderId="4">
      <alignment horizontal="left" vertical="top"/>
    </xf>
    <xf numFmtId="249" fontId="21" fillId="0" borderId="4">
      <alignment horizontal="left" vertical="top"/>
    </xf>
    <xf numFmtId="249" fontId="21" fillId="0" borderId="4">
      <alignment horizontal="left" vertical="top"/>
    </xf>
    <xf numFmtId="249" fontId="21" fillId="0" borderId="4">
      <alignment horizontal="left" vertical="top"/>
    </xf>
    <xf numFmtId="249" fontId="21" fillId="0" borderId="4">
      <alignment horizontal="left" vertical="top"/>
    </xf>
    <xf numFmtId="249" fontId="21" fillId="0" borderId="4">
      <alignment horizontal="left" vertical="top"/>
    </xf>
    <xf numFmtId="0" fontId="212" fillId="0" borderId="4">
      <alignment horizontal="left" vertical="center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334" fontId="7" fillId="0" borderId="0" applyFont="0" applyFill="0" applyBorder="0" applyAlignment="0" applyProtection="0"/>
    <xf numFmtId="335" fontId="7" fillId="0" borderId="0" applyFont="0" applyFill="0" applyBorder="0" applyAlignment="0" applyProtection="0"/>
    <xf numFmtId="166" fontId="98" fillId="0" borderId="0" applyFont="0" applyFill="0" applyBorder="0" applyAlignment="0" applyProtection="0"/>
    <xf numFmtId="168" fontId="98" fillId="0" borderId="0" applyFont="0" applyFill="0" applyBorder="0" applyAlignment="0" applyProtection="0"/>
    <xf numFmtId="0" fontId="213" fillId="0" borderId="0" applyNumberFormat="0" applyFill="0" applyBorder="0" applyAlignment="0" applyProtection="0"/>
    <xf numFmtId="0" fontId="214" fillId="0" borderId="0" applyNumberFormat="0" applyFont="0" applyFill="0" applyBorder="0" applyProtection="0">
      <alignment horizontal="center" vertical="center"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215" fillId="0" borderId="45" applyNumberFormat="0" applyFont="0" applyAlignment="0">
      <alignment horizontal="center"/>
    </xf>
    <xf numFmtId="0" fontId="216" fillId="0" borderId="0" applyNumberFormat="0" applyFill="0" applyBorder="0" applyAlignment="0" applyProtection="0"/>
    <xf numFmtId="0" fontId="59" fillId="0" borderId="46" applyFont="0" applyBorder="0" applyAlignment="0">
      <alignment horizontal="center"/>
    </xf>
    <xf numFmtId="0" fontId="59" fillId="0" borderId="46" applyFont="0" applyBorder="0" applyAlignment="0">
      <alignment horizontal="center"/>
    </xf>
    <xf numFmtId="178" fontId="16" fillId="0" borderId="0" applyFont="0" applyFill="0" applyBorder="0" applyAlignment="0" applyProtection="0"/>
    <xf numFmtId="166" fontId="217" fillId="0" borderId="0" applyFont="0" applyFill="0" applyBorder="0" applyAlignment="0" applyProtection="0"/>
    <xf numFmtId="168" fontId="217" fillId="0" borderId="0" applyFont="0" applyFill="0" applyBorder="0" applyAlignment="0" applyProtection="0"/>
    <xf numFmtId="0" fontId="217" fillId="0" borderId="0"/>
    <xf numFmtId="0" fontId="218" fillId="0" borderId="0" applyFont="0" applyFill="0" applyBorder="0" applyAlignment="0" applyProtection="0"/>
    <xf numFmtId="0" fontId="218" fillId="0" borderId="0" applyFont="0" applyFill="0" applyBorder="0" applyAlignment="0" applyProtection="0"/>
    <xf numFmtId="0" fontId="3" fillId="0" borderId="0">
      <alignment vertical="center"/>
    </xf>
    <xf numFmtId="40" fontId="219" fillId="0" borderId="0" applyFont="0" applyFill="0" applyBorder="0" applyAlignment="0" applyProtection="0"/>
    <xf numFmtId="38" fontId="219" fillId="0" borderId="0" applyFont="0" applyFill="0" applyBorder="0" applyAlignment="0" applyProtection="0"/>
    <xf numFmtId="0" fontId="219" fillId="0" borderId="0" applyFont="0" applyFill="0" applyBorder="0" applyAlignment="0" applyProtection="0"/>
    <xf numFmtId="0" fontId="219" fillId="0" borderId="0" applyFont="0" applyFill="0" applyBorder="0" applyAlignment="0" applyProtection="0"/>
    <xf numFmtId="9" fontId="220" fillId="0" borderId="0" applyBorder="0" applyAlignment="0" applyProtection="0"/>
    <xf numFmtId="0" fontId="221" fillId="0" borderId="0"/>
    <xf numFmtId="0" fontId="222" fillId="0" borderId="9"/>
    <xf numFmtId="190" fontId="18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46" fillId="0" borderId="0" applyFont="0" applyFill="0" applyBorder="0" applyAlignment="0" applyProtection="0"/>
    <xf numFmtId="0" fontId="146" fillId="0" borderId="0" applyFont="0" applyFill="0" applyBorder="0" applyAlignment="0" applyProtection="0"/>
    <xf numFmtId="182" fontId="7" fillId="0" borderId="0" applyFont="0" applyFill="0" applyBorder="0" applyAlignment="0" applyProtection="0"/>
    <xf numFmtId="226" fontId="7" fillId="0" borderId="0" applyFont="0" applyFill="0" applyBorder="0" applyAlignment="0" applyProtection="0"/>
    <xf numFmtId="0" fontId="146" fillId="0" borderId="0"/>
    <xf numFmtId="0" fontId="146" fillId="0" borderId="0"/>
    <xf numFmtId="0" fontId="223" fillId="0" borderId="0"/>
    <xf numFmtId="0" fontId="40" fillId="0" borderId="0"/>
    <xf numFmtId="178" fontId="20" fillId="0" borderId="0" applyFont="0" applyFill="0" applyBorder="0" applyAlignment="0" applyProtection="0"/>
    <xf numFmtId="179" fontId="20" fillId="0" borderId="0" applyFont="0" applyFill="0" applyBorder="0" applyAlignment="0" applyProtection="0"/>
    <xf numFmtId="16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187" fontId="20" fillId="0" borderId="0" applyFont="0" applyFill="0" applyBorder="0" applyAlignment="0" applyProtection="0"/>
    <xf numFmtId="336" fontId="28" fillId="0" borderId="0" applyFont="0" applyFill="0" applyBorder="0" applyAlignment="0" applyProtection="0"/>
    <xf numFmtId="337" fontId="20" fillId="0" borderId="0" applyFont="0" applyFill="0" applyBorder="0" applyAlignment="0" applyProtection="0"/>
    <xf numFmtId="168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0" fontId="13" fillId="0" borderId="0"/>
    <xf numFmtId="0" fontId="7" fillId="0" borderId="0"/>
    <xf numFmtId="0" fontId="7" fillId="0" borderId="0"/>
  </cellStyleXfs>
  <cellXfs count="212">
    <xf numFmtId="0" fontId="0" fillId="0" borderId="0" xfId="0"/>
    <xf numFmtId="0" fontId="3" fillId="2" borderId="7" xfId="1" applyFont="1" applyFill="1" applyBorder="1" applyAlignment="1">
      <alignment vertical="center" wrapText="1"/>
    </xf>
    <xf numFmtId="49" fontId="3" fillId="2" borderId="7" xfId="4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1" fontId="3" fillId="2" borderId="7" xfId="4" quotePrefix="1" applyNumberFormat="1" applyFont="1" applyFill="1" applyBorder="1" applyAlignment="1">
      <alignment horizontal="center" vertical="center" wrapText="1"/>
    </xf>
    <xf numFmtId="1" fontId="3" fillId="2" borderId="7" xfId="4" applyNumberFormat="1" applyFont="1" applyFill="1" applyBorder="1" applyAlignment="1">
      <alignment horizontal="center" vertical="center" wrapText="1"/>
    </xf>
    <xf numFmtId="3" fontId="3" fillId="2" borderId="7" xfId="4" applyNumberFormat="1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3" fontId="3" fillId="2" borderId="47" xfId="0" applyNumberFormat="1" applyFont="1" applyFill="1" applyBorder="1" applyAlignment="1">
      <alignment vertical="center" wrapText="1"/>
    </xf>
    <xf numFmtId="3" fontId="2" fillId="2" borderId="47" xfId="0" applyNumberFormat="1" applyFont="1" applyFill="1" applyBorder="1" applyAlignment="1">
      <alignment horizontal="right" vertical="center" wrapText="1"/>
    </xf>
    <xf numFmtId="0" fontId="3" fillId="2" borderId="47" xfId="0" applyFont="1" applyFill="1" applyBorder="1" applyAlignment="1">
      <alignment vertical="center" wrapText="1"/>
    </xf>
    <xf numFmtId="3" fontId="3" fillId="2" borderId="47" xfId="4" applyNumberFormat="1" applyFont="1" applyFill="1" applyBorder="1" applyAlignment="1">
      <alignment vertical="center" wrapText="1"/>
    </xf>
    <xf numFmtId="49" fontId="3" fillId="2" borderId="47" xfId="4" applyNumberFormat="1" applyFont="1" applyFill="1" applyBorder="1" applyAlignment="1">
      <alignment horizontal="center" vertical="center" wrapText="1"/>
    </xf>
    <xf numFmtId="1" fontId="3" fillId="2" borderId="47" xfId="4" applyNumberFormat="1" applyFont="1" applyFill="1" applyBorder="1" applyAlignment="1">
      <alignment horizontal="center" vertical="center" wrapText="1"/>
    </xf>
    <xf numFmtId="3" fontId="3" fillId="2" borderId="47" xfId="4" applyNumberFormat="1" applyFont="1" applyFill="1" applyBorder="1" applyAlignment="1">
      <alignment horizontal="right" vertical="center" wrapText="1"/>
    </xf>
    <xf numFmtId="0" fontId="3" fillId="2" borderId="48" xfId="0" applyFont="1" applyFill="1" applyBorder="1" applyAlignment="1">
      <alignment vertical="center" wrapText="1"/>
    </xf>
    <xf numFmtId="0" fontId="3" fillId="2" borderId="0" xfId="2" applyFont="1" applyFill="1" applyAlignment="1">
      <alignment vertical="center"/>
    </xf>
    <xf numFmtId="0" fontId="2" fillId="2" borderId="0" xfId="2" applyFont="1" applyFill="1" applyAlignment="1">
      <alignment horizontal="center" vertical="center" wrapText="1"/>
    </xf>
    <xf numFmtId="0" fontId="3" fillId="2" borderId="0" xfId="1" applyFont="1" applyFill="1" applyAlignment="1">
      <alignment vertical="center"/>
    </xf>
    <xf numFmtId="3" fontId="2" fillId="2" borderId="6" xfId="4" applyNumberFormat="1" applyFont="1" applyFill="1" applyBorder="1" applyAlignment="1">
      <alignment horizontal="center" vertical="center" wrapText="1"/>
    </xf>
    <xf numFmtId="0" fontId="3" fillId="2" borderId="6" xfId="1" applyFont="1" applyFill="1" applyBorder="1" applyAlignment="1">
      <alignment horizontal="center" vertical="center" wrapText="1"/>
    </xf>
    <xf numFmtId="3" fontId="2" fillId="2" borderId="6" xfId="1" applyNumberFormat="1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left" vertical="center" wrapText="1"/>
    </xf>
    <xf numFmtId="0" fontId="3" fillId="2" borderId="7" xfId="1" applyFont="1" applyFill="1" applyBorder="1" applyAlignment="1">
      <alignment horizontal="center" vertical="center" wrapText="1"/>
    </xf>
    <xf numFmtId="3" fontId="2" fillId="2" borderId="7" xfId="1" applyNumberFormat="1" applyFont="1" applyFill="1" applyBorder="1" applyAlignment="1">
      <alignment horizontal="center" vertical="center" wrapText="1"/>
    </xf>
    <xf numFmtId="3" fontId="3" fillId="2" borderId="7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vertical="center" wrapText="1"/>
    </xf>
    <xf numFmtId="49" fontId="2" fillId="2" borderId="7" xfId="4" applyNumberFormat="1" applyFont="1" applyFill="1" applyBorder="1" applyAlignment="1">
      <alignment horizontal="center" vertical="center" wrapText="1"/>
    </xf>
    <xf numFmtId="1" fontId="2" fillId="2" borderId="7" xfId="4" quotePrefix="1" applyNumberFormat="1" applyFont="1" applyFill="1" applyBorder="1" applyAlignment="1">
      <alignment horizontal="center" vertical="center" wrapText="1"/>
    </xf>
    <xf numFmtId="1" fontId="2" fillId="2" borderId="7" xfId="4" applyNumberFormat="1" applyFont="1" applyFill="1" applyBorder="1" applyAlignment="1">
      <alignment horizontal="center" vertical="center" wrapText="1"/>
    </xf>
    <xf numFmtId="3" fontId="2" fillId="2" borderId="7" xfId="4" applyNumberFormat="1" applyFont="1" applyFill="1" applyBorder="1" applyAlignment="1">
      <alignment vertical="center" wrapText="1"/>
    </xf>
    <xf numFmtId="0" fontId="2" fillId="2" borderId="0" xfId="1" applyFont="1" applyFill="1" applyAlignment="1">
      <alignment vertical="center"/>
    </xf>
    <xf numFmtId="3" fontId="3" fillId="2" borderId="7" xfId="1" applyNumberFormat="1" applyFont="1" applyFill="1" applyBorder="1" applyAlignment="1">
      <alignment vertical="center" wrapText="1"/>
    </xf>
    <xf numFmtId="0" fontId="3" fillId="2" borderId="0" xfId="1" applyFont="1" applyFill="1" applyAlignment="1">
      <alignment horizontal="center" vertical="center"/>
    </xf>
    <xf numFmtId="0" fontId="2" fillId="2" borderId="47" xfId="0" applyFont="1" applyFill="1" applyBorder="1" applyAlignment="1">
      <alignment horizontal="center" vertical="center" wrapText="1"/>
    </xf>
    <xf numFmtId="0" fontId="2" fillId="2" borderId="47" xfId="0" applyFont="1" applyFill="1" applyBorder="1" applyAlignment="1">
      <alignment vertical="center" wrapText="1"/>
    </xf>
    <xf numFmtId="0" fontId="3" fillId="2" borderId="47" xfId="5" applyFont="1" applyFill="1" applyBorder="1" applyAlignment="1">
      <alignment horizontal="center" vertical="center" wrapText="1"/>
    </xf>
    <xf numFmtId="3" fontId="2" fillId="2" borderId="47" xfId="4" applyNumberFormat="1" applyFont="1" applyFill="1" applyBorder="1" applyAlignment="1">
      <alignment horizontal="right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3" fillId="2" borderId="48" xfId="1" applyFont="1" applyFill="1" applyBorder="1" applyAlignment="1">
      <alignment horizontal="center" vertical="center" wrapText="1"/>
    </xf>
    <xf numFmtId="3" fontId="3" fillId="2" borderId="48" xfId="1" applyNumberFormat="1" applyFont="1" applyFill="1" applyBorder="1" applyAlignment="1">
      <alignment vertical="center" wrapText="1"/>
    </xf>
    <xf numFmtId="3" fontId="3" fillId="2" borderId="48" xfId="1" applyNumberFormat="1" applyFont="1" applyFill="1" applyBorder="1" applyAlignment="1">
      <alignment horizontal="center" vertical="center" wrapText="1"/>
    </xf>
    <xf numFmtId="0" fontId="3" fillId="2" borderId="47" xfId="1" applyFont="1" applyFill="1" applyBorder="1" applyAlignment="1">
      <alignment horizontal="center" vertical="center" wrapText="1"/>
    </xf>
    <xf numFmtId="3" fontId="3" fillId="2" borderId="47" xfId="1" applyNumberFormat="1" applyFont="1" applyFill="1" applyBorder="1" applyAlignment="1">
      <alignment horizontal="center" vertical="center" wrapText="1"/>
    </xf>
    <xf numFmtId="1" fontId="3" fillId="2" borderId="47" xfId="4" quotePrefix="1" applyNumberFormat="1" applyFont="1" applyFill="1" applyBorder="1" applyAlignment="1">
      <alignment horizontal="center" vertical="center" wrapText="1"/>
    </xf>
    <xf numFmtId="49" fontId="224" fillId="2" borderId="47" xfId="4" applyNumberFormat="1" applyFont="1" applyFill="1" applyBorder="1" applyAlignment="1">
      <alignment horizontal="center" vertical="center" wrapText="1"/>
    </xf>
    <xf numFmtId="0" fontId="224" fillId="2" borderId="47" xfId="0" applyFont="1" applyFill="1" applyBorder="1" applyAlignment="1">
      <alignment vertical="center" wrapText="1"/>
    </xf>
    <xf numFmtId="0" fontId="3" fillId="2" borderId="0" xfId="2" applyFont="1" applyFill="1" applyAlignment="1">
      <alignment horizontal="center" vertical="center" wrapText="1"/>
    </xf>
    <xf numFmtId="0" fontId="3" fillId="2" borderId="0" xfId="2" applyFont="1" applyFill="1" applyAlignment="1">
      <alignment vertical="center" wrapText="1"/>
    </xf>
    <xf numFmtId="0" fontId="5" fillId="2" borderId="0" xfId="2" applyFont="1" applyFill="1" applyBorder="1" applyAlignment="1">
      <alignment horizontal="center" vertical="center" wrapText="1"/>
    </xf>
    <xf numFmtId="3" fontId="3" fillId="2" borderId="0" xfId="3" applyNumberFormat="1" applyFont="1" applyFill="1" applyBorder="1" applyAlignment="1">
      <alignment horizontal="center" vertical="center" wrapText="1"/>
    </xf>
    <xf numFmtId="0" fontId="224" fillId="2" borderId="0" xfId="0" applyFont="1" applyFill="1" applyAlignment="1">
      <alignment vertical="center"/>
    </xf>
    <xf numFmtId="0" fontId="226" fillId="2" borderId="47" xfId="0" applyFont="1" applyFill="1" applyBorder="1" applyAlignment="1">
      <alignment horizontal="center" vertical="center" wrapText="1"/>
    </xf>
    <xf numFmtId="0" fontId="226" fillId="2" borderId="47" xfId="0" applyFont="1" applyFill="1" applyBorder="1" applyAlignment="1">
      <alignment horizontal="left" vertical="center" wrapText="1"/>
    </xf>
    <xf numFmtId="0" fontId="224" fillId="2" borderId="47" xfId="0" applyFont="1" applyFill="1" applyBorder="1" applyAlignment="1">
      <alignment horizontal="center" vertical="center" wrapText="1"/>
    </xf>
    <xf numFmtId="3" fontId="226" fillId="2" borderId="47" xfId="0" applyNumberFormat="1" applyFont="1" applyFill="1" applyBorder="1" applyAlignment="1">
      <alignment horizontal="right" vertical="center" wrapText="1"/>
    </xf>
    <xf numFmtId="0" fontId="224" fillId="2" borderId="47" xfId="0" applyFont="1" applyFill="1" applyBorder="1" applyAlignment="1">
      <alignment vertical="center"/>
    </xf>
    <xf numFmtId="3" fontId="224" fillId="2" borderId="0" xfId="0" applyNumberFormat="1" applyFont="1" applyFill="1" applyAlignment="1">
      <alignment vertical="center"/>
    </xf>
    <xf numFmtId="0" fontId="226" fillId="2" borderId="47" xfId="0" applyFont="1" applyFill="1" applyBorder="1" applyAlignment="1">
      <alignment vertical="center" wrapText="1"/>
    </xf>
    <xf numFmtId="3" fontId="224" fillId="2" borderId="47" xfId="0" applyNumberFormat="1" applyFont="1" applyFill="1" applyBorder="1" applyAlignment="1">
      <alignment horizontal="right" vertical="center" wrapText="1"/>
    </xf>
    <xf numFmtId="3" fontId="224" fillId="2" borderId="47" xfId="0" applyNumberFormat="1" applyFont="1" applyFill="1" applyBorder="1" applyAlignment="1">
      <alignment vertical="center" wrapText="1"/>
    </xf>
    <xf numFmtId="0" fontId="224" fillId="2" borderId="47" xfId="3480" applyFont="1" applyFill="1" applyBorder="1" applyAlignment="1">
      <alignment horizontal="left" vertical="center" wrapText="1"/>
    </xf>
    <xf numFmtId="1" fontId="224" fillId="2" borderId="47" xfId="4" applyNumberFormat="1" applyFont="1" applyFill="1" applyBorder="1" applyAlignment="1">
      <alignment horizontal="center" vertical="center" wrapText="1"/>
    </xf>
    <xf numFmtId="3" fontId="224" fillId="2" borderId="47" xfId="4" applyNumberFormat="1" applyFont="1" applyFill="1" applyBorder="1" applyAlignment="1">
      <alignment vertical="center" wrapText="1"/>
    </xf>
    <xf numFmtId="1" fontId="224" fillId="2" borderId="47" xfId="4" quotePrefix="1" applyNumberFormat="1" applyFont="1" applyFill="1" applyBorder="1" applyAlignment="1">
      <alignment horizontal="center" vertical="center" wrapText="1"/>
    </xf>
    <xf numFmtId="3" fontId="224" fillId="2" borderId="47" xfId="4" applyNumberFormat="1" applyFont="1" applyFill="1" applyBorder="1" applyAlignment="1">
      <alignment horizontal="right" vertical="center" wrapText="1"/>
    </xf>
    <xf numFmtId="49" fontId="225" fillId="2" borderId="47" xfId="0" applyNumberFormat="1" applyFont="1" applyFill="1" applyBorder="1" applyAlignment="1">
      <alignment vertical="center" wrapText="1"/>
    </xf>
    <xf numFmtId="171" fontId="227" fillId="2" borderId="47" xfId="2239" quotePrefix="1" applyNumberFormat="1" applyFont="1" applyFill="1" applyBorder="1" applyAlignment="1">
      <alignment horizontal="center" vertical="center" wrapText="1"/>
    </xf>
    <xf numFmtId="0" fontId="228" fillId="2" borderId="47" xfId="0" applyFont="1" applyFill="1" applyBorder="1" applyAlignment="1">
      <alignment vertical="center" wrapText="1"/>
    </xf>
    <xf numFmtId="49" fontId="225" fillId="2" borderId="47" xfId="0" applyNumberFormat="1" applyFont="1" applyFill="1" applyBorder="1" applyAlignment="1">
      <alignment horizontal="center" vertical="center" wrapText="1"/>
    </xf>
    <xf numFmtId="49" fontId="226" fillId="2" borderId="47" xfId="4" applyNumberFormat="1" applyFont="1" applyFill="1" applyBorder="1" applyAlignment="1">
      <alignment horizontal="center" vertical="center" wrapText="1"/>
    </xf>
    <xf numFmtId="1" fontId="226" fillId="2" borderId="47" xfId="4" applyNumberFormat="1" applyFont="1" applyFill="1" applyBorder="1" applyAlignment="1">
      <alignment horizontal="center" vertical="center" wrapText="1"/>
    </xf>
    <xf numFmtId="3" fontId="226" fillId="2" borderId="47" xfId="4" applyNumberFormat="1" applyFont="1" applyFill="1" applyBorder="1" applyAlignment="1">
      <alignment vertical="center" wrapText="1"/>
    </xf>
    <xf numFmtId="0" fontId="229" fillId="2" borderId="47" xfId="0" applyFont="1" applyFill="1" applyBorder="1" applyAlignment="1">
      <alignment horizontal="center" vertical="center" wrapText="1"/>
    </xf>
    <xf numFmtId="1" fontId="229" fillId="2" borderId="47" xfId="4" quotePrefix="1" applyNumberFormat="1" applyFont="1" applyFill="1" applyBorder="1" applyAlignment="1">
      <alignment horizontal="left" vertical="center" wrapText="1"/>
    </xf>
    <xf numFmtId="1" fontId="5" fillId="2" borderId="47" xfId="4" quotePrefix="1" applyNumberFormat="1" applyFont="1" applyFill="1" applyBorder="1" applyAlignment="1">
      <alignment horizontal="center" vertical="center" wrapText="1"/>
    </xf>
    <xf numFmtId="3" fontId="229" fillId="2" borderId="47" xfId="4" applyNumberFormat="1" applyFont="1" applyFill="1" applyBorder="1" applyAlignment="1">
      <alignment vertical="center" wrapText="1"/>
    </xf>
    <xf numFmtId="0" fontId="5" fillId="2" borderId="47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center" vertical="center" wrapText="1"/>
    </xf>
    <xf numFmtId="3" fontId="5" fillId="2" borderId="47" xfId="0" applyNumberFormat="1" applyFont="1" applyFill="1" applyBorder="1" applyAlignment="1">
      <alignment horizontal="right" vertical="center" wrapText="1"/>
    </xf>
    <xf numFmtId="0" fontId="9" fillId="2" borderId="47" xfId="0" applyFont="1" applyFill="1" applyBorder="1" applyAlignment="1">
      <alignment vertical="center"/>
    </xf>
    <xf numFmtId="0" fontId="9" fillId="2" borderId="0" xfId="0" applyFont="1" applyFill="1" applyAlignment="1">
      <alignment vertical="center"/>
    </xf>
    <xf numFmtId="1" fontId="224" fillId="2" borderId="47" xfId="4" quotePrefix="1" applyNumberFormat="1" applyFont="1" applyFill="1" applyBorder="1" applyAlignment="1">
      <alignment horizontal="left" vertical="center" wrapText="1"/>
    </xf>
    <xf numFmtId="49" fontId="230" fillId="2" borderId="47" xfId="4" quotePrefix="1" applyNumberFormat="1" applyFont="1" applyFill="1" applyBorder="1" applyAlignment="1">
      <alignment horizontal="center" vertical="center" wrapText="1"/>
    </xf>
    <xf numFmtId="1" fontId="224" fillId="2" borderId="47" xfId="4" quotePrefix="1" applyNumberFormat="1" applyFont="1" applyFill="1" applyBorder="1" applyAlignment="1">
      <alignment vertical="center" wrapText="1"/>
    </xf>
    <xf numFmtId="49" fontId="224" fillId="2" borderId="47" xfId="4" quotePrefix="1" applyNumberFormat="1" applyFont="1" applyFill="1" applyBorder="1" applyAlignment="1">
      <alignment horizontal="center" vertical="center" wrapText="1"/>
    </xf>
    <xf numFmtId="1" fontId="224" fillId="2" borderId="47" xfId="4" applyNumberFormat="1" applyFont="1" applyFill="1" applyBorder="1" applyAlignment="1">
      <alignment horizontal="right" vertical="center"/>
    </xf>
    <xf numFmtId="0" fontId="224" fillId="2" borderId="47" xfId="0" quotePrefix="1" applyFont="1" applyFill="1" applyBorder="1" applyAlignment="1">
      <alignment horizontal="center" vertical="center" wrapText="1"/>
    </xf>
    <xf numFmtId="0" fontId="224" fillId="2" borderId="47" xfId="5" applyFont="1" applyFill="1" applyBorder="1" applyAlignment="1">
      <alignment horizontal="left" vertical="center" wrapText="1"/>
    </xf>
    <xf numFmtId="0" fontId="224" fillId="2" borderId="47" xfId="5" applyFont="1" applyFill="1" applyBorder="1" applyAlignment="1">
      <alignment horizontal="center" vertical="center" wrapText="1"/>
    </xf>
    <xf numFmtId="3" fontId="224" fillId="2" borderId="47" xfId="5" applyNumberFormat="1" applyFont="1" applyFill="1" applyBorder="1" applyAlignment="1">
      <alignment vertical="center" wrapText="1"/>
    </xf>
    <xf numFmtId="0" fontId="224" fillId="2" borderId="47" xfId="0" applyFont="1" applyFill="1" applyBorder="1" applyAlignment="1">
      <alignment horizontal="left" vertical="center" wrapText="1"/>
    </xf>
    <xf numFmtId="0" fontId="224" fillId="2" borderId="47" xfId="3480" quotePrefix="1" applyFont="1" applyFill="1" applyBorder="1" applyAlignment="1">
      <alignment horizontal="left" vertical="center" wrapText="1"/>
    </xf>
    <xf numFmtId="1" fontId="224" fillId="2" borderId="47" xfId="4957" applyNumberFormat="1" applyFont="1" applyFill="1" applyBorder="1" applyAlignment="1">
      <alignment horizontal="center" vertical="center" wrapText="1"/>
    </xf>
    <xf numFmtId="171" fontId="224" fillId="2" borderId="47" xfId="2085" applyNumberFormat="1" applyFont="1" applyFill="1" applyBorder="1" applyAlignment="1">
      <alignment horizontal="right" vertical="center" wrapText="1"/>
    </xf>
    <xf numFmtId="49" fontId="229" fillId="2" borderId="47" xfId="4" applyNumberFormat="1" applyFont="1" applyFill="1" applyBorder="1" applyAlignment="1">
      <alignment horizontal="center" vertical="center" wrapText="1"/>
    </xf>
    <xf numFmtId="3" fontId="229" fillId="2" borderId="47" xfId="5" applyNumberFormat="1" applyFont="1" applyFill="1" applyBorder="1" applyAlignment="1">
      <alignment vertical="center" wrapText="1"/>
    </xf>
    <xf numFmtId="3" fontId="230" fillId="2" borderId="47" xfId="4" quotePrefix="1" applyNumberFormat="1" applyFont="1" applyFill="1" applyBorder="1" applyAlignment="1">
      <alignment horizontal="center" vertical="center" wrapText="1"/>
    </xf>
    <xf numFmtId="0" fontId="3" fillId="2" borderId="47" xfId="3480" applyFont="1" applyFill="1" applyBorder="1" applyAlignment="1">
      <alignment horizontal="center" vertical="center" wrapText="1"/>
    </xf>
    <xf numFmtId="1" fontId="228" fillId="2" borderId="47" xfId="4957" applyNumberFormat="1" applyFont="1" applyFill="1" applyBorder="1" applyAlignment="1">
      <alignment horizontal="center" vertical="center" wrapText="1"/>
    </xf>
    <xf numFmtId="3" fontId="224" fillId="2" borderId="47" xfId="5" applyNumberFormat="1" applyFont="1" applyFill="1" applyBorder="1" applyAlignment="1">
      <alignment horizontal="right" vertical="center" wrapText="1"/>
    </xf>
    <xf numFmtId="1" fontId="229" fillId="2" borderId="47" xfId="4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/>
    </xf>
    <xf numFmtId="0" fontId="224" fillId="2" borderId="47" xfId="3480" applyFont="1" applyFill="1" applyBorder="1" applyAlignment="1">
      <alignment vertical="center" wrapText="1"/>
    </xf>
    <xf numFmtId="0" fontId="224" fillId="2" borderId="47" xfId="4956" applyNumberFormat="1" applyFont="1" applyFill="1" applyBorder="1" applyAlignment="1">
      <alignment horizontal="left" vertical="center" wrapText="1"/>
    </xf>
    <xf numFmtId="3" fontId="224" fillId="2" borderId="47" xfId="4" applyNumberFormat="1" applyFont="1" applyFill="1" applyBorder="1" applyAlignment="1">
      <alignment horizontal="right" vertical="center"/>
    </xf>
    <xf numFmtId="3" fontId="229" fillId="2" borderId="47" xfId="4" applyNumberFormat="1" applyFont="1" applyFill="1" applyBorder="1" applyAlignment="1">
      <alignment horizontal="right" vertical="center" wrapText="1"/>
    </xf>
    <xf numFmtId="3" fontId="224" fillId="2" borderId="47" xfId="2245" applyNumberFormat="1" applyFont="1" applyFill="1" applyBorder="1" applyAlignment="1">
      <alignment horizontal="center" vertical="center" wrapText="1"/>
    </xf>
    <xf numFmtId="171" fontId="224" fillId="2" borderId="47" xfId="2245" quotePrefix="1" applyNumberFormat="1" applyFont="1" applyFill="1" applyBorder="1" applyAlignment="1">
      <alignment horizontal="center" vertical="center" wrapText="1"/>
    </xf>
    <xf numFmtId="3" fontId="224" fillId="2" borderId="47" xfId="2001" applyNumberFormat="1" applyFont="1" applyFill="1" applyBorder="1" applyAlignment="1">
      <alignment horizontal="right" vertical="center" wrapText="1"/>
    </xf>
    <xf numFmtId="1" fontId="228" fillId="2" borderId="47" xfId="4" applyNumberFormat="1" applyFont="1" applyFill="1" applyBorder="1" applyAlignment="1">
      <alignment horizontal="center" vertical="center" wrapText="1"/>
    </xf>
    <xf numFmtId="1" fontId="224" fillId="2" borderId="47" xfId="4" applyNumberFormat="1" applyFont="1" applyFill="1" applyBorder="1" applyAlignment="1">
      <alignment vertical="center" wrapText="1"/>
    </xf>
    <xf numFmtId="0" fontId="3" fillId="2" borderId="47" xfId="0" applyNumberFormat="1" applyFont="1" applyFill="1" applyBorder="1" applyAlignment="1" applyProtection="1">
      <alignment horizontal="left" vertical="center" wrapText="1"/>
      <protection locked="0"/>
    </xf>
    <xf numFmtId="3" fontId="3" fillId="2" borderId="47" xfId="0" applyNumberFormat="1" applyFont="1" applyFill="1" applyBorder="1" applyAlignment="1" applyProtection="1">
      <alignment horizontal="right" vertical="center" wrapText="1"/>
      <protection locked="0"/>
    </xf>
    <xf numFmtId="3" fontId="226" fillId="2" borderId="47" xfId="0" applyNumberFormat="1" applyFont="1" applyFill="1" applyBorder="1" applyAlignment="1">
      <alignment vertical="center" wrapText="1"/>
    </xf>
    <xf numFmtId="0" fontId="229" fillId="2" borderId="47" xfId="0" applyFont="1" applyFill="1" applyBorder="1" applyAlignment="1">
      <alignment vertical="center" wrapText="1"/>
    </xf>
    <xf numFmtId="0" fontId="230" fillId="2" borderId="47" xfId="0" applyFont="1" applyFill="1" applyBorder="1" applyAlignment="1">
      <alignment horizontal="center" vertical="center" wrapText="1"/>
    </xf>
    <xf numFmtId="0" fontId="230" fillId="2" borderId="47" xfId="0" applyFont="1" applyFill="1" applyBorder="1" applyAlignment="1">
      <alignment vertical="center" wrapText="1"/>
    </xf>
    <xf numFmtId="339" fontId="224" fillId="2" borderId="47" xfId="0" applyNumberFormat="1" applyFont="1" applyFill="1" applyBorder="1" applyAlignment="1">
      <alignment vertical="center" wrapText="1"/>
    </xf>
    <xf numFmtId="3" fontId="224" fillId="2" borderId="47" xfId="4" applyNumberFormat="1" applyFont="1" applyFill="1" applyBorder="1" applyAlignment="1">
      <alignment horizontal="center" vertical="center" wrapText="1"/>
    </xf>
    <xf numFmtId="3" fontId="224" fillId="2" borderId="47" xfId="4958" applyNumberFormat="1" applyFont="1" applyFill="1" applyBorder="1" applyAlignment="1">
      <alignment vertical="center" wrapText="1"/>
    </xf>
    <xf numFmtId="3" fontId="3" fillId="2" borderId="47" xfId="4958" applyNumberFormat="1" applyFont="1" applyFill="1" applyBorder="1" applyAlignment="1">
      <alignment horizontal="center" vertical="center" wrapText="1"/>
    </xf>
    <xf numFmtId="0" fontId="224" fillId="2" borderId="47" xfId="0" applyFont="1" applyFill="1" applyBorder="1" applyAlignment="1">
      <alignment horizontal="center" vertical="center"/>
    </xf>
    <xf numFmtId="3" fontId="224" fillId="2" borderId="47" xfId="4" quotePrefix="1" applyNumberFormat="1" applyFont="1" applyFill="1" applyBorder="1" applyAlignment="1">
      <alignment horizontal="center" vertical="center" wrapText="1"/>
    </xf>
    <xf numFmtId="3" fontId="224" fillId="2" borderId="47" xfId="4" quotePrefix="1" applyNumberFormat="1" applyFont="1" applyFill="1" applyBorder="1" applyAlignment="1">
      <alignment horizontal="right" vertical="center" wrapText="1"/>
    </xf>
    <xf numFmtId="3" fontId="229" fillId="2" borderId="47" xfId="4" quotePrefix="1" applyNumberFormat="1" applyFont="1" applyFill="1" applyBorder="1" applyAlignment="1">
      <alignment horizontal="center" vertical="center" wrapText="1"/>
    </xf>
    <xf numFmtId="3" fontId="229" fillId="2" borderId="47" xfId="0" applyNumberFormat="1" applyFont="1" applyFill="1" applyBorder="1" applyAlignment="1">
      <alignment vertical="center" wrapText="1"/>
    </xf>
    <xf numFmtId="3" fontId="224" fillId="2" borderId="47" xfId="0" applyNumberFormat="1" applyFont="1" applyFill="1" applyBorder="1" applyAlignment="1">
      <alignment horizontal="justify" vertical="center" wrapText="1"/>
    </xf>
    <xf numFmtId="3" fontId="3" fillId="2" borderId="47" xfId="0" applyNumberFormat="1" applyFont="1" applyFill="1" applyBorder="1" applyAlignment="1">
      <alignment horizontal="center" vertical="center" wrapText="1"/>
    </xf>
    <xf numFmtId="3" fontId="224" fillId="2" borderId="47" xfId="0" quotePrefix="1" applyNumberFormat="1" applyFont="1" applyFill="1" applyBorder="1" applyAlignment="1">
      <alignment horizontal="justify" vertical="center" wrapText="1"/>
    </xf>
    <xf numFmtId="3" fontId="3" fillId="2" borderId="47" xfId="0" quotePrefix="1" applyNumberFormat="1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vertical="center"/>
    </xf>
    <xf numFmtId="0" fontId="2" fillId="2" borderId="47" xfId="0" applyFont="1" applyFill="1" applyBorder="1" applyAlignment="1">
      <alignment vertical="center"/>
    </xf>
    <xf numFmtId="0" fontId="225" fillId="2" borderId="47" xfId="0" applyFont="1" applyFill="1" applyBorder="1" applyAlignment="1">
      <alignment vertical="center"/>
    </xf>
    <xf numFmtId="0" fontId="226" fillId="2" borderId="47" xfId="0" applyFont="1" applyFill="1" applyBorder="1" applyAlignment="1">
      <alignment horizontal="center" vertical="center"/>
    </xf>
    <xf numFmtId="0" fontId="226" fillId="2" borderId="47" xfId="0" applyFont="1" applyFill="1" applyBorder="1" applyAlignment="1">
      <alignment vertical="center"/>
    </xf>
    <xf numFmtId="3" fontId="226" fillId="2" borderId="47" xfId="4" applyNumberFormat="1" applyFont="1" applyFill="1" applyBorder="1" applyAlignment="1">
      <alignment horizontal="right" vertical="center" wrapText="1"/>
    </xf>
    <xf numFmtId="3" fontId="231" fillId="2" borderId="47" xfId="4" quotePrefix="1" applyNumberFormat="1" applyFont="1" applyFill="1" applyBorder="1" applyAlignment="1">
      <alignment horizontal="center" vertical="center" wrapText="1"/>
    </xf>
    <xf numFmtId="49" fontId="224" fillId="2" borderId="47" xfId="0" applyNumberFormat="1" applyFont="1" applyFill="1" applyBorder="1" applyAlignment="1">
      <alignment horizontal="center" vertical="center"/>
    </xf>
    <xf numFmtId="0" fontId="229" fillId="2" borderId="47" xfId="0" quotePrefix="1" applyFont="1" applyFill="1" applyBorder="1" applyAlignment="1">
      <alignment horizontal="center" vertical="center" wrapText="1"/>
    </xf>
    <xf numFmtId="3" fontId="3" fillId="2" borderId="47" xfId="4" applyNumberFormat="1" applyFont="1" applyFill="1" applyBorder="1" applyAlignment="1">
      <alignment horizontal="center" vertical="center" wrapText="1"/>
    </xf>
    <xf numFmtId="0" fontId="224" fillId="2" borderId="48" xfId="0" applyFont="1" applyFill="1" applyBorder="1" applyAlignment="1">
      <alignment vertical="center"/>
    </xf>
    <xf numFmtId="0" fontId="3" fillId="2" borderId="48" xfId="0" applyFont="1" applyFill="1" applyBorder="1" applyAlignment="1">
      <alignment horizontal="center" vertical="center"/>
    </xf>
    <xf numFmtId="0" fontId="224" fillId="2" borderId="48" xfId="0" applyFont="1" applyFill="1" applyBorder="1" applyAlignment="1">
      <alignment horizontal="center" vertical="center"/>
    </xf>
    <xf numFmtId="0" fontId="224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/>
    </xf>
    <xf numFmtId="3" fontId="3" fillId="2" borderId="47" xfId="3273" applyNumberFormat="1" applyFont="1" applyFill="1" applyBorder="1" applyAlignment="1">
      <alignment horizontal="right" vertical="center" wrapText="1"/>
    </xf>
    <xf numFmtId="0" fontId="3" fillId="2" borderId="47" xfId="4956" applyNumberFormat="1" applyFont="1" applyFill="1" applyBorder="1" applyAlignment="1">
      <alignment horizontal="left" vertical="center" wrapText="1"/>
    </xf>
    <xf numFmtId="0" fontId="3" fillId="2" borderId="47" xfId="4956" applyNumberFormat="1" applyFont="1" applyFill="1" applyBorder="1" applyAlignment="1">
      <alignment horizontal="center" vertical="center" wrapText="1"/>
    </xf>
    <xf numFmtId="3" fontId="3" fillId="2" borderId="47" xfId="4" applyNumberFormat="1" applyFont="1" applyFill="1" applyBorder="1" applyAlignment="1">
      <alignment horizontal="right" vertical="center"/>
    </xf>
    <xf numFmtId="0" fontId="224" fillId="2" borderId="47" xfId="4956" applyNumberFormat="1" applyFont="1" applyFill="1" applyBorder="1" applyAlignment="1">
      <alignment horizontal="center" vertical="center" wrapText="1"/>
    </xf>
    <xf numFmtId="3" fontId="226" fillId="2" borderId="6" xfId="4" applyNumberFormat="1" applyFont="1" applyFill="1" applyBorder="1" applyAlignment="1">
      <alignment horizontal="right" vertical="center" wrapText="1"/>
    </xf>
    <xf numFmtId="3" fontId="226" fillId="2" borderId="6" xfId="4" applyNumberFormat="1" applyFont="1" applyFill="1" applyBorder="1" applyAlignment="1">
      <alignment horizontal="center" vertical="center" wrapText="1"/>
    </xf>
    <xf numFmtId="0" fontId="224" fillId="2" borderId="6" xfId="0" applyFont="1" applyFill="1" applyBorder="1" applyAlignment="1">
      <alignment horizontal="center" vertical="center" wrapText="1"/>
    </xf>
    <xf numFmtId="3" fontId="3" fillId="2" borderId="13" xfId="3" applyNumberFormat="1" applyFont="1" applyFill="1" applyBorder="1" applyAlignment="1">
      <alignment vertical="center" wrapText="1"/>
    </xf>
    <xf numFmtId="3" fontId="3" fillId="2" borderId="4" xfId="3" applyNumberFormat="1" applyFont="1" applyFill="1" applyBorder="1" applyAlignment="1">
      <alignment vertical="center" wrapText="1"/>
    </xf>
    <xf numFmtId="3" fontId="3" fillId="2" borderId="5" xfId="3" applyNumberFormat="1" applyFont="1" applyFill="1" applyBorder="1" applyAlignment="1">
      <alignment vertical="center" wrapText="1"/>
    </xf>
    <xf numFmtId="3" fontId="3" fillId="0" borderId="7" xfId="1" applyNumberFormat="1" applyFont="1" applyFill="1" applyBorder="1" applyAlignment="1">
      <alignment horizontal="center" vertical="center" wrapText="1"/>
    </xf>
    <xf numFmtId="49" fontId="3" fillId="0" borderId="7" xfId="4" applyNumberFormat="1" applyFont="1" applyFill="1" applyBorder="1" applyAlignment="1">
      <alignment horizontal="center" vertical="center" wrapText="1"/>
    </xf>
    <xf numFmtId="0" fontId="3" fillId="0" borderId="7" xfId="1" applyFont="1" applyFill="1" applyBorder="1" applyAlignment="1">
      <alignment vertical="center" wrapText="1"/>
    </xf>
    <xf numFmtId="0" fontId="3" fillId="0" borderId="7" xfId="1" applyFont="1" applyFill="1" applyBorder="1" applyAlignment="1">
      <alignment horizontal="center" vertical="center" wrapText="1"/>
    </xf>
    <xf numFmtId="1" fontId="3" fillId="0" borderId="7" xfId="4" applyNumberFormat="1" applyFont="1" applyFill="1" applyBorder="1" applyAlignment="1">
      <alignment horizontal="center" vertical="center" wrapText="1"/>
    </xf>
    <xf numFmtId="1" fontId="3" fillId="0" borderId="7" xfId="4" quotePrefix="1" applyNumberFormat="1" applyFont="1" applyFill="1" applyBorder="1" applyAlignment="1">
      <alignment horizontal="center" vertical="center" wrapText="1"/>
    </xf>
    <xf numFmtId="3" fontId="3" fillId="0" borderId="7" xfId="4" applyNumberFormat="1" applyFont="1" applyFill="1" applyBorder="1" applyAlignment="1">
      <alignment vertical="center" wrapText="1"/>
    </xf>
    <xf numFmtId="0" fontId="3" fillId="0" borderId="0" xfId="1" applyFont="1" applyFill="1" applyAlignment="1">
      <alignment vertical="center"/>
    </xf>
    <xf numFmtId="0" fontId="3" fillId="0" borderId="7" xfId="0" applyFont="1" applyFill="1" applyBorder="1" applyAlignment="1">
      <alignment vertical="center" wrapText="1"/>
    </xf>
    <xf numFmtId="0" fontId="3" fillId="0" borderId="7" xfId="5" applyFont="1" applyFill="1" applyBorder="1" applyAlignment="1">
      <alignment horizontal="left" vertical="center" wrapText="1"/>
    </xf>
    <xf numFmtId="3" fontId="3" fillId="0" borderId="7" xfId="5" applyNumberFormat="1" applyFont="1" applyFill="1" applyBorder="1" applyAlignment="1">
      <alignment vertical="center" wrapText="1"/>
    </xf>
    <xf numFmtId="49" fontId="2" fillId="0" borderId="7" xfId="4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vertical="center" wrapText="1"/>
    </xf>
    <xf numFmtId="1" fontId="2" fillId="0" borderId="7" xfId="4" quotePrefix="1" applyNumberFormat="1" applyFont="1" applyFill="1" applyBorder="1" applyAlignment="1">
      <alignment horizontal="center" vertical="center" wrapText="1"/>
    </xf>
    <xf numFmtId="0" fontId="2" fillId="0" borderId="7" xfId="1" applyFont="1" applyFill="1" applyBorder="1" applyAlignment="1">
      <alignment horizontal="center" vertical="center" wrapText="1"/>
    </xf>
    <xf numFmtId="1" fontId="2" fillId="0" borderId="7" xfId="4" applyNumberFormat="1" applyFont="1" applyFill="1" applyBorder="1" applyAlignment="1">
      <alignment horizontal="center" vertical="center" wrapText="1"/>
    </xf>
    <xf numFmtId="3" fontId="2" fillId="0" borderId="7" xfId="4" applyNumberFormat="1" applyFont="1" applyFill="1" applyBorder="1" applyAlignment="1">
      <alignment vertical="center" wrapText="1"/>
    </xf>
    <xf numFmtId="3" fontId="2" fillId="0" borderId="7" xfId="1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vertical="center"/>
    </xf>
    <xf numFmtId="0" fontId="2" fillId="2" borderId="0" xfId="2" applyFont="1" applyFill="1" applyAlignment="1">
      <alignment horizontal="center" vertical="center" wrapText="1"/>
    </xf>
    <xf numFmtId="0" fontId="224" fillId="2" borderId="0" xfId="0" applyFont="1" applyFill="1" applyAlignment="1">
      <alignment horizontal="center" vertical="center"/>
    </xf>
    <xf numFmtId="3" fontId="3" fillId="2" borderId="2" xfId="3" applyNumberFormat="1" applyFont="1" applyFill="1" applyBorder="1" applyAlignment="1">
      <alignment horizontal="center" vertical="center" wrapText="1"/>
    </xf>
    <xf numFmtId="0" fontId="225" fillId="2" borderId="2" xfId="0" applyFont="1" applyFill="1" applyBorder="1" applyAlignment="1">
      <alignment horizontal="center" vertical="center" wrapText="1"/>
    </xf>
    <xf numFmtId="3" fontId="3" fillId="2" borderId="49" xfId="3" applyNumberFormat="1" applyFont="1" applyFill="1" applyBorder="1" applyAlignment="1">
      <alignment horizontal="center" vertical="center" wrapText="1"/>
    </xf>
    <xf numFmtId="3" fontId="2" fillId="2" borderId="2" xfId="3" applyNumberFormat="1" applyFont="1" applyFill="1" applyBorder="1" applyAlignment="1">
      <alignment horizontal="center" vertical="center" wrapText="1"/>
    </xf>
    <xf numFmtId="0" fontId="2" fillId="2" borderId="0" xfId="1" applyFont="1" applyFill="1" applyAlignment="1">
      <alignment horizontal="center" vertical="center"/>
    </xf>
    <xf numFmtId="0" fontId="2" fillId="2" borderId="3" xfId="1" applyFont="1" applyFill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0" xfId="2" applyFont="1" applyFill="1" applyAlignment="1">
      <alignment horizontal="center" vertical="center" wrapText="1"/>
    </xf>
    <xf numFmtId="0" fontId="9" fillId="2" borderId="1" xfId="2" applyFont="1" applyFill="1" applyBorder="1" applyAlignment="1">
      <alignment horizontal="right" vertical="center" wrapText="1"/>
    </xf>
    <xf numFmtId="3" fontId="3" fillId="2" borderId="13" xfId="3" applyNumberFormat="1" applyFont="1" applyFill="1" applyBorder="1" applyAlignment="1">
      <alignment horizontal="center" vertical="center" wrapText="1"/>
    </xf>
    <xf numFmtId="3" fontId="3" fillId="2" borderId="4" xfId="3" applyNumberFormat="1" applyFont="1" applyFill="1" applyBorder="1" applyAlignment="1">
      <alignment horizontal="center" vertical="center" wrapText="1"/>
    </xf>
    <xf numFmtId="3" fontId="3" fillId="2" borderId="5" xfId="3" applyNumberFormat="1" applyFont="1" applyFill="1" applyBorder="1" applyAlignment="1">
      <alignment horizontal="center" vertical="center" wrapText="1"/>
    </xf>
    <xf numFmtId="3" fontId="3" fillId="2" borderId="2" xfId="3" applyNumberFormat="1" applyFont="1" applyFill="1" applyBorder="1" applyAlignment="1">
      <alignment horizontal="center" vertical="center" wrapText="1"/>
    </xf>
    <xf numFmtId="0" fontId="225" fillId="2" borderId="2" xfId="0" applyFont="1" applyFill="1" applyBorder="1" applyAlignment="1">
      <alignment horizontal="center" vertical="center" wrapText="1"/>
    </xf>
    <xf numFmtId="3" fontId="3" fillId="2" borderId="34" xfId="3" applyNumberFormat="1" applyFont="1" applyFill="1" applyBorder="1" applyAlignment="1">
      <alignment horizontal="center" vertical="center" wrapText="1"/>
    </xf>
    <xf numFmtId="3" fontId="3" fillId="2" borderId="49" xfId="3" applyNumberFormat="1" applyFont="1" applyFill="1" applyBorder="1" applyAlignment="1">
      <alignment horizontal="center" vertical="center" wrapText="1"/>
    </xf>
    <xf numFmtId="3" fontId="3" fillId="2" borderId="50" xfId="3" applyNumberFormat="1" applyFont="1" applyFill="1" applyBorder="1" applyAlignment="1">
      <alignment horizontal="center" vertical="center" wrapText="1"/>
    </xf>
    <xf numFmtId="3" fontId="3" fillId="2" borderId="14" xfId="3" applyNumberFormat="1" applyFont="1" applyFill="1" applyBorder="1" applyAlignment="1">
      <alignment horizontal="center" vertical="center" wrapText="1"/>
    </xf>
    <xf numFmtId="3" fontId="3" fillId="2" borderId="51" xfId="3" applyNumberFormat="1" applyFont="1" applyFill="1" applyBorder="1" applyAlignment="1">
      <alignment horizontal="center" vertical="center" wrapText="1"/>
    </xf>
    <xf numFmtId="3" fontId="3" fillId="2" borderId="52" xfId="3" applyNumberFormat="1" applyFont="1" applyFill="1" applyBorder="1" applyAlignment="1">
      <alignment horizontal="center" vertical="center" wrapText="1"/>
    </xf>
    <xf numFmtId="3" fontId="3" fillId="2" borderId="1" xfId="3" applyNumberFormat="1" applyFont="1" applyFill="1" applyBorder="1" applyAlignment="1">
      <alignment horizontal="center" vertical="center" wrapText="1"/>
    </xf>
    <xf numFmtId="3" fontId="3" fillId="2" borderId="53" xfId="3" applyNumberFormat="1" applyFont="1" applyFill="1" applyBorder="1" applyAlignment="1">
      <alignment horizontal="center" vertical="center" wrapText="1"/>
    </xf>
    <xf numFmtId="0" fontId="3" fillId="2" borderId="2" xfId="2" applyFont="1" applyFill="1" applyBorder="1" applyAlignment="1">
      <alignment horizontal="center" vertical="center" wrapText="1"/>
    </xf>
    <xf numFmtId="0" fontId="224" fillId="2" borderId="13" xfId="0" applyFont="1" applyFill="1" applyBorder="1" applyAlignment="1">
      <alignment horizontal="center" vertical="center"/>
    </xf>
    <xf numFmtId="0" fontId="224" fillId="2" borderId="4" xfId="0" applyFont="1" applyFill="1" applyBorder="1" applyAlignment="1">
      <alignment horizontal="center" vertical="center"/>
    </xf>
    <xf numFmtId="0" fontId="224" fillId="2" borderId="5" xfId="0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right" vertical="center" wrapText="1"/>
    </xf>
    <xf numFmtId="0" fontId="9" fillId="2" borderId="0" xfId="2" applyFont="1" applyFill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4959">
    <cellStyle name="_x0001_" xfId="8"/>
    <cellStyle name="          _x000a__x000a_shell=progman.exe_x000a__x000a_m" xfId="9"/>
    <cellStyle name="          _x000d__x000a_shell=progman.exe_x000d__x000a_m" xfId="10"/>
    <cellStyle name="          _x005f_x000d__x005f_x000a_shell=progman.exe_x005f_x000d__x005f_x000a_m" xfId="11"/>
    <cellStyle name="_x000a__x000a_JournalTemplate=C:\COMFO\CTALK\JOURSTD.TPL_x000a__x000a_LbStateAddress=3 3 0 251 1 89 2 311_x000a__x000a_LbStateJou" xfId="12"/>
    <cellStyle name="_x000d__x000a_JournalTemplate=C:\COMFO\CTALK\JOURSTD.TPL_x000d__x000a_LbStateAddress=3 3 0 251 1 89 2 311_x000d__x000a_LbStateJou" xfId="13"/>
    <cellStyle name="#,##0" xfId="14"/>
    <cellStyle name="#,##0 2" xfId="15"/>
    <cellStyle name="." xfId="16"/>
    <cellStyle name=". 2" xfId="17"/>
    <cellStyle name=". 3" xfId="18"/>
    <cellStyle name=".d©y" xfId="19"/>
    <cellStyle name="??" xfId="20"/>
    <cellStyle name="?? [0.00]_ Att. 1- Cover" xfId="21"/>
    <cellStyle name="?? [0]" xfId="22"/>
    <cellStyle name="?? [0] 2" xfId="23"/>
    <cellStyle name="?? 2" xfId="24"/>
    <cellStyle name="?? 3" xfId="25"/>
    <cellStyle name="?? 4" xfId="26"/>
    <cellStyle name="?? 5" xfId="27"/>
    <cellStyle name="?? 6" xfId="28"/>
    <cellStyle name="?? 7" xfId="29"/>
    <cellStyle name="?_x001d_??%U©÷u&amp;H©÷9_x0008_? s_x000a__x0007__x0001__x0001_" xfId="30"/>
    <cellStyle name="?_x001d_??%U©÷u&amp;H©÷9_x0008_? s_x000a__x0007__x0001__x0001_ 10" xfId="31"/>
    <cellStyle name="?_x001d_??%U©÷u&amp;H©÷9_x0008_? s_x000a__x0007__x0001__x0001_ 11" xfId="32"/>
    <cellStyle name="?_x001d_??%U©÷u&amp;H©÷9_x0008_? s_x000a__x0007__x0001__x0001_ 12" xfId="33"/>
    <cellStyle name="?_x001d_??%U©÷u&amp;H©÷9_x0008_? s_x000a__x0007__x0001__x0001_ 13" xfId="34"/>
    <cellStyle name="?_x001d_??%U©÷u&amp;H©÷9_x0008_? s_x000a__x0007__x0001__x0001_ 14" xfId="35"/>
    <cellStyle name="?_x001d_??%U©÷u&amp;H©÷9_x0008_? s_x000a__x0007__x0001__x0001_ 15" xfId="36"/>
    <cellStyle name="?_x001d_??%U©÷u&amp;H©÷9_x0008_? s_x000a__x0007__x0001__x0001_ 2" xfId="37"/>
    <cellStyle name="?_x001d_??%U©÷u&amp;H©÷9_x0008_? s_x000a__x0007__x0001__x0001_ 3" xfId="38"/>
    <cellStyle name="?_x001d_??%U©÷u&amp;H©÷9_x0008_? s_x000a__x0007__x0001__x0001_ 4" xfId="39"/>
    <cellStyle name="?_x001d_??%U©÷u&amp;H©÷9_x0008_? s_x000a__x0007__x0001__x0001_ 5" xfId="40"/>
    <cellStyle name="?_x001d_??%U©÷u&amp;H©÷9_x0008_? s_x000a__x0007__x0001__x0001_ 6" xfId="41"/>
    <cellStyle name="?_x001d_??%U©÷u&amp;H©÷9_x0008_? s_x000a__x0007__x0001__x0001_ 7" xfId="42"/>
    <cellStyle name="?_x001d_??%U©÷u&amp;H©÷9_x0008_? s_x000a__x0007__x0001__x0001_ 8" xfId="43"/>
    <cellStyle name="?_x001d_??%U©÷u&amp;H©÷9_x0008_? s_x000a__x0007__x0001__x0001_ 9" xfId="44"/>
    <cellStyle name="???? [0.00]_      " xfId="45"/>
    <cellStyle name="??????" xfId="46"/>
    <cellStyle name="????_      " xfId="47"/>
    <cellStyle name="???[0]_?? DI" xfId="48"/>
    <cellStyle name="???_?? DI" xfId="49"/>
    <cellStyle name="??[0]_BRE" xfId="50"/>
    <cellStyle name="??_      " xfId="51"/>
    <cellStyle name="??A? [0]_laroux_1_¢¬???¢â? " xfId="52"/>
    <cellStyle name="??A?_laroux_1_¢¬???¢â? " xfId="53"/>
    <cellStyle name="?_x005f_x001d_??%U©÷u&amp;H©÷9_x005f_x0008_? s_x005f_x000a__x005f_x0007__x005f_x0001__x005f_x0001_" xfId="54"/>
    <cellStyle name="?_x005f_x001d_??%U©÷u&amp;H©÷9_x005f_x0008_?_x005f_x0009_s_x005f_x000a__x005f_x0007__x005f_x0001__x005f_x0001_" xfId="55"/>
    <cellStyle name="?_x005f_x005f_x005f_x001d_??%U©÷u&amp;H©÷9_x005f_x005f_x005f_x0008_? s_x005f_x005f_x005f_x000a__x005f_x005f_x005f_x0007__x005f_x005f_x005f_x0001__x005f_x005f_x005f_x0001_" xfId="56"/>
    <cellStyle name="?¡±¢¥?_?¨ù??¢´¢¥_¢¬???¢â? " xfId="57"/>
    <cellStyle name="?ðÇ%U?&amp;H?_x0008_?s_x000a__x0007__x0001__x0001_" xfId="58"/>
    <cellStyle name="?ðÇ%U?&amp;H?_x0008_?s_x000a__x0007__x0001__x0001_ 10" xfId="59"/>
    <cellStyle name="?ðÇ%U?&amp;H?_x0008_?s_x000a__x0007__x0001__x0001_ 11" xfId="60"/>
    <cellStyle name="?ðÇ%U?&amp;H?_x0008_?s_x000a__x0007__x0001__x0001_ 12" xfId="61"/>
    <cellStyle name="?ðÇ%U?&amp;H?_x0008_?s_x000a__x0007__x0001__x0001_ 13" xfId="62"/>
    <cellStyle name="?ðÇ%U?&amp;H?_x0008_?s_x000a__x0007__x0001__x0001_ 14" xfId="63"/>
    <cellStyle name="?ðÇ%U?&amp;H?_x0008_?s_x000a__x0007__x0001__x0001_ 15" xfId="64"/>
    <cellStyle name="?ðÇ%U?&amp;H?_x0008_?s_x000a__x0007__x0001__x0001_ 2" xfId="65"/>
    <cellStyle name="?ðÇ%U?&amp;H?_x0008_?s_x000a__x0007__x0001__x0001_ 3" xfId="66"/>
    <cellStyle name="?ðÇ%U?&amp;H?_x0008_?s_x000a__x0007__x0001__x0001_ 4" xfId="67"/>
    <cellStyle name="?ðÇ%U?&amp;H?_x0008_?s_x000a__x0007__x0001__x0001_ 5" xfId="68"/>
    <cellStyle name="?ðÇ%U?&amp;H?_x0008_?s_x000a__x0007__x0001__x0001_ 6" xfId="69"/>
    <cellStyle name="?ðÇ%U?&amp;H?_x0008_?s_x000a__x0007__x0001__x0001_ 7" xfId="70"/>
    <cellStyle name="?ðÇ%U?&amp;H?_x0008_?s_x000a__x0007__x0001__x0001_ 8" xfId="71"/>
    <cellStyle name="?ðÇ%U?&amp;H?_x0008_?s_x000a__x0007__x0001__x0001_ 9" xfId="72"/>
    <cellStyle name="?ðÇ%U?&amp;H?_x005f_x0008_?s_x005f_x000a__x005f_x0007__x005f_x0001__x005f_x0001_" xfId="73"/>
    <cellStyle name="@ET_Style?.font5" xfId="74"/>
    <cellStyle name="[0]_Chi phÝ kh¸c_V" xfId="75"/>
    <cellStyle name="_!1 1 bao cao giao KH ve HTCMT vung TNB   12-12-2011" xfId="76"/>
    <cellStyle name="_x0001__!1 1 bao cao giao KH ve HTCMT vung TNB   12-12-2011" xfId="77"/>
    <cellStyle name="_1 TONG HOP - CA NA" xfId="78"/>
    <cellStyle name="_123_DONG_THANH_Moi" xfId="79"/>
    <cellStyle name="_123_DONG_THANH_Moi_!1 1 bao cao giao KH ve HTCMT vung TNB   12-12-2011" xfId="80"/>
    <cellStyle name="_123_DONG_THANH_Moi_KH TPCP vung TNB (03-1-2012)" xfId="81"/>
    <cellStyle name="_Bang Chi tieu (2)" xfId="82"/>
    <cellStyle name="_BAO GIA NGAY 24-10-08 (co dam)" xfId="83"/>
    <cellStyle name="_BC  NAM 2007" xfId="84"/>
    <cellStyle name="_BC CV 6403 BKHĐT" xfId="85"/>
    <cellStyle name="_BC thuc hien KH 2009" xfId="86"/>
    <cellStyle name="_BC thuc hien KH 2009_15_10_2013 BC nhu cau von doi ung ODA (2014-2016) ngay 15102013 Sua" xfId="87"/>
    <cellStyle name="_BC thuc hien KH 2009_BC nhu cau von doi ung ODA nganh NN (BKH)" xfId="88"/>
    <cellStyle name="_BC thuc hien KH 2009_BC nhu cau von doi ung ODA nganh NN (BKH)_05-12  KH trung han 2016-2020 - Liem Thinh edited" xfId="89"/>
    <cellStyle name="_BC thuc hien KH 2009_BC nhu cau von doi ung ODA nganh NN (BKH)_Copy of 05-12  KH trung han 2016-2020 - Liem Thinh edited (1)" xfId="90"/>
    <cellStyle name="_BC thuc hien KH 2009_BC Tai co cau (bieu TH)" xfId="91"/>
    <cellStyle name="_BC thuc hien KH 2009_BC Tai co cau (bieu TH)_05-12  KH trung han 2016-2020 - Liem Thinh edited" xfId="92"/>
    <cellStyle name="_BC thuc hien KH 2009_BC Tai co cau (bieu TH)_Copy of 05-12  KH trung han 2016-2020 - Liem Thinh edited (1)" xfId="93"/>
    <cellStyle name="_BC thuc hien KH 2009_DK 2014-2015 final" xfId="94"/>
    <cellStyle name="_BC thuc hien KH 2009_DK 2014-2015 final_05-12  KH trung han 2016-2020 - Liem Thinh edited" xfId="95"/>
    <cellStyle name="_BC thuc hien KH 2009_DK 2014-2015 final_Copy of 05-12  KH trung han 2016-2020 - Liem Thinh edited (1)" xfId="96"/>
    <cellStyle name="_BC thuc hien KH 2009_DK 2014-2015 new" xfId="97"/>
    <cellStyle name="_BC thuc hien KH 2009_DK 2014-2015 new_05-12  KH trung han 2016-2020 - Liem Thinh edited" xfId="98"/>
    <cellStyle name="_BC thuc hien KH 2009_DK 2014-2015 new_Copy of 05-12  KH trung han 2016-2020 - Liem Thinh edited (1)" xfId="99"/>
    <cellStyle name="_BC thuc hien KH 2009_DK KH CBDT 2014 11-11-2013" xfId="100"/>
    <cellStyle name="_BC thuc hien KH 2009_DK KH CBDT 2014 11-11-2013(1)" xfId="101"/>
    <cellStyle name="_BC thuc hien KH 2009_DK KH CBDT 2014 11-11-2013(1)_05-12  KH trung han 2016-2020 - Liem Thinh edited" xfId="102"/>
    <cellStyle name="_BC thuc hien KH 2009_DK KH CBDT 2014 11-11-2013(1)_Copy of 05-12  KH trung han 2016-2020 - Liem Thinh edited (1)" xfId="103"/>
    <cellStyle name="_BC thuc hien KH 2009_DK KH CBDT 2014 11-11-2013_05-12  KH trung han 2016-2020 - Liem Thinh edited" xfId="104"/>
    <cellStyle name="_BC thuc hien KH 2009_DK KH CBDT 2014 11-11-2013_Copy of 05-12  KH trung han 2016-2020 - Liem Thinh edited (1)" xfId="105"/>
    <cellStyle name="_BC thuc hien KH 2009_KH 2011-2015" xfId="106"/>
    <cellStyle name="_BC thuc hien KH 2009_tai co cau dau tu (tong hop)1" xfId="107"/>
    <cellStyle name="_BEN TRE" xfId="108"/>
    <cellStyle name="_Bieu mau cong trinh khoi cong moi 3-4" xfId="109"/>
    <cellStyle name="_Bieu Tay Nam Bo 25-11" xfId="110"/>
    <cellStyle name="_Bieu3ODA" xfId="111"/>
    <cellStyle name="_Bieu3ODA_1" xfId="112"/>
    <cellStyle name="_Bieu4HTMT" xfId="113"/>
    <cellStyle name="_Bieu4HTMT_!1 1 bao cao giao KH ve HTCMT vung TNB   12-12-2011" xfId="114"/>
    <cellStyle name="_Bieu4HTMT_KH TPCP vung TNB (03-1-2012)" xfId="115"/>
    <cellStyle name="_Book1" xfId="116"/>
    <cellStyle name="_Book1 2" xfId="117"/>
    <cellStyle name="_Book1_!1 1 bao cao giao KH ve HTCMT vung TNB   12-12-2011" xfId="118"/>
    <cellStyle name="_Book1_1" xfId="119"/>
    <cellStyle name="_Book1_BC-QT-WB-dthao" xfId="120"/>
    <cellStyle name="_Book1_BC-QT-WB-dthao_05-12  KH trung han 2016-2020 - Liem Thinh edited" xfId="121"/>
    <cellStyle name="_Book1_BC-QT-WB-dthao_Copy of 05-12  KH trung han 2016-2020 - Liem Thinh edited (1)" xfId="122"/>
    <cellStyle name="_Book1_BC-QT-WB-dthao_KH TPCP 2016-2020 (tong hop)" xfId="123"/>
    <cellStyle name="_Book1_Bieu3ODA" xfId="124"/>
    <cellStyle name="_Book1_Bieu4HTMT" xfId="125"/>
    <cellStyle name="_Book1_Bieu4HTMT_!1 1 bao cao giao KH ve HTCMT vung TNB   12-12-2011" xfId="126"/>
    <cellStyle name="_Book1_Bieu4HTMT_KH TPCP vung TNB (03-1-2012)" xfId="127"/>
    <cellStyle name="_Book1_bo sung von KCH nam 2010 va Du an tre kho khan" xfId="128"/>
    <cellStyle name="_Book1_bo sung von KCH nam 2010 va Du an tre kho khan_!1 1 bao cao giao KH ve HTCMT vung TNB   12-12-2011" xfId="129"/>
    <cellStyle name="_Book1_bo sung von KCH nam 2010 va Du an tre kho khan_KH TPCP vung TNB (03-1-2012)" xfId="130"/>
    <cellStyle name="_Book1_cong hang rao" xfId="131"/>
    <cellStyle name="_Book1_cong hang rao_!1 1 bao cao giao KH ve HTCMT vung TNB   12-12-2011" xfId="132"/>
    <cellStyle name="_Book1_cong hang rao_KH TPCP vung TNB (03-1-2012)" xfId="133"/>
    <cellStyle name="_Book1_danh muc chuan bi dau tu 2011 ngay 07-6-2011" xfId="134"/>
    <cellStyle name="_Book1_danh muc chuan bi dau tu 2011 ngay 07-6-2011_!1 1 bao cao giao KH ve HTCMT vung TNB   12-12-2011" xfId="135"/>
    <cellStyle name="_Book1_danh muc chuan bi dau tu 2011 ngay 07-6-2011_KH TPCP vung TNB (03-1-2012)" xfId="136"/>
    <cellStyle name="_Book1_Danh muc pbo nguon von XSKT, XDCB nam 2009 chuyen qua nam 2010" xfId="137"/>
    <cellStyle name="_Book1_Danh muc pbo nguon von XSKT, XDCB nam 2009 chuyen qua nam 2010_!1 1 bao cao giao KH ve HTCMT vung TNB   12-12-2011" xfId="138"/>
    <cellStyle name="_Book1_Danh muc pbo nguon von XSKT, XDCB nam 2009 chuyen qua nam 2010_KH TPCP vung TNB (03-1-2012)" xfId="139"/>
    <cellStyle name="_Book1_dieu chinh KH 2011 ngay 26-5-2011111" xfId="140"/>
    <cellStyle name="_Book1_dieu chinh KH 2011 ngay 26-5-2011111_!1 1 bao cao giao KH ve HTCMT vung TNB   12-12-2011" xfId="141"/>
    <cellStyle name="_Book1_dieu chinh KH 2011 ngay 26-5-2011111_KH TPCP vung TNB (03-1-2012)" xfId="142"/>
    <cellStyle name="_Book1_DS KCH PHAN BO VON NSDP NAM 2010" xfId="143"/>
    <cellStyle name="_Book1_DS KCH PHAN BO VON NSDP NAM 2010_!1 1 bao cao giao KH ve HTCMT vung TNB   12-12-2011" xfId="144"/>
    <cellStyle name="_Book1_DS KCH PHAN BO VON NSDP NAM 2010_KH TPCP vung TNB (03-1-2012)" xfId="145"/>
    <cellStyle name="_Book1_giao KH 2011 ngay 10-12-2010" xfId="146"/>
    <cellStyle name="_Book1_giao KH 2011 ngay 10-12-2010_!1 1 bao cao giao KH ve HTCMT vung TNB   12-12-2011" xfId="147"/>
    <cellStyle name="_Book1_giao KH 2011 ngay 10-12-2010_KH TPCP vung TNB (03-1-2012)" xfId="148"/>
    <cellStyle name="_Book1_IN" xfId="149"/>
    <cellStyle name="_Book1_kien giang 2" xfId="153"/>
    <cellStyle name="_Book1_Kh ql62 (2010) 11-09" xfId="150"/>
    <cellStyle name="_Book1_KH TPCP vung TNB (03-1-2012)" xfId="151"/>
    <cellStyle name="_Book1_Khung 2012" xfId="152"/>
    <cellStyle name="_Book1_phu luc tong ket tinh hinh TH giai doan 03-10 (ngay 30)" xfId="154"/>
    <cellStyle name="_Book1_phu luc tong ket tinh hinh TH giai doan 03-10 (ngay 30)_!1 1 bao cao giao KH ve HTCMT vung TNB   12-12-2011" xfId="155"/>
    <cellStyle name="_Book1_phu luc tong ket tinh hinh TH giai doan 03-10 (ngay 30)_KH TPCP vung TNB (03-1-2012)" xfId="156"/>
    <cellStyle name="_C.cong+B.luong-Sanluong" xfId="157"/>
    <cellStyle name="_cong hang rao" xfId="158"/>
    <cellStyle name="_dien chieu sang" xfId="159"/>
    <cellStyle name="_DK KH 2009" xfId="160"/>
    <cellStyle name="_DK KH 2009_15_10_2013 BC nhu cau von doi ung ODA (2014-2016) ngay 15102013 Sua" xfId="161"/>
    <cellStyle name="_DK KH 2009_BC nhu cau von doi ung ODA nganh NN (BKH)" xfId="162"/>
    <cellStyle name="_DK KH 2009_BC nhu cau von doi ung ODA nganh NN (BKH)_05-12  KH trung han 2016-2020 - Liem Thinh edited" xfId="163"/>
    <cellStyle name="_DK KH 2009_BC nhu cau von doi ung ODA nganh NN (BKH)_Copy of 05-12  KH trung han 2016-2020 - Liem Thinh edited (1)" xfId="164"/>
    <cellStyle name="_DK KH 2009_BC Tai co cau (bieu TH)" xfId="165"/>
    <cellStyle name="_DK KH 2009_BC Tai co cau (bieu TH)_05-12  KH trung han 2016-2020 - Liem Thinh edited" xfId="166"/>
    <cellStyle name="_DK KH 2009_BC Tai co cau (bieu TH)_Copy of 05-12  KH trung han 2016-2020 - Liem Thinh edited (1)" xfId="167"/>
    <cellStyle name="_DK KH 2009_DK 2014-2015 final" xfId="168"/>
    <cellStyle name="_DK KH 2009_DK 2014-2015 final_05-12  KH trung han 2016-2020 - Liem Thinh edited" xfId="169"/>
    <cellStyle name="_DK KH 2009_DK 2014-2015 final_Copy of 05-12  KH trung han 2016-2020 - Liem Thinh edited (1)" xfId="170"/>
    <cellStyle name="_DK KH 2009_DK 2014-2015 new" xfId="171"/>
    <cellStyle name="_DK KH 2009_DK 2014-2015 new_05-12  KH trung han 2016-2020 - Liem Thinh edited" xfId="172"/>
    <cellStyle name="_DK KH 2009_DK 2014-2015 new_Copy of 05-12  KH trung han 2016-2020 - Liem Thinh edited (1)" xfId="173"/>
    <cellStyle name="_DK KH 2009_DK KH CBDT 2014 11-11-2013" xfId="174"/>
    <cellStyle name="_DK KH 2009_DK KH CBDT 2014 11-11-2013(1)" xfId="175"/>
    <cellStyle name="_DK KH 2009_DK KH CBDT 2014 11-11-2013(1)_05-12  KH trung han 2016-2020 - Liem Thinh edited" xfId="176"/>
    <cellStyle name="_DK KH 2009_DK KH CBDT 2014 11-11-2013(1)_Copy of 05-12  KH trung han 2016-2020 - Liem Thinh edited (1)" xfId="177"/>
    <cellStyle name="_DK KH 2009_DK KH CBDT 2014 11-11-2013_05-12  KH trung han 2016-2020 - Liem Thinh edited" xfId="178"/>
    <cellStyle name="_DK KH 2009_DK KH CBDT 2014 11-11-2013_Copy of 05-12  KH trung han 2016-2020 - Liem Thinh edited (1)" xfId="179"/>
    <cellStyle name="_DK KH 2009_KH 2011-2015" xfId="180"/>
    <cellStyle name="_DK KH 2009_tai co cau dau tu (tong hop)1" xfId="181"/>
    <cellStyle name="_DK KH 2010" xfId="182"/>
    <cellStyle name="_DK KH 2010 (BKH)" xfId="183"/>
    <cellStyle name="_DK KH 2010_15_10_2013 BC nhu cau von doi ung ODA (2014-2016) ngay 15102013 Sua" xfId="184"/>
    <cellStyle name="_DK KH 2010_BC nhu cau von doi ung ODA nganh NN (BKH)" xfId="185"/>
    <cellStyle name="_DK KH 2010_BC nhu cau von doi ung ODA nganh NN (BKH)_05-12  KH trung han 2016-2020 - Liem Thinh edited" xfId="186"/>
    <cellStyle name="_DK KH 2010_BC nhu cau von doi ung ODA nganh NN (BKH)_Copy of 05-12  KH trung han 2016-2020 - Liem Thinh edited (1)" xfId="187"/>
    <cellStyle name="_DK KH 2010_BC Tai co cau (bieu TH)" xfId="188"/>
    <cellStyle name="_DK KH 2010_BC Tai co cau (bieu TH)_05-12  KH trung han 2016-2020 - Liem Thinh edited" xfId="189"/>
    <cellStyle name="_DK KH 2010_BC Tai co cau (bieu TH)_Copy of 05-12  KH trung han 2016-2020 - Liem Thinh edited (1)" xfId="190"/>
    <cellStyle name="_DK KH 2010_DK 2014-2015 final" xfId="191"/>
    <cellStyle name="_DK KH 2010_DK 2014-2015 final_05-12  KH trung han 2016-2020 - Liem Thinh edited" xfId="192"/>
    <cellStyle name="_DK KH 2010_DK 2014-2015 final_Copy of 05-12  KH trung han 2016-2020 - Liem Thinh edited (1)" xfId="193"/>
    <cellStyle name="_DK KH 2010_DK 2014-2015 new" xfId="194"/>
    <cellStyle name="_DK KH 2010_DK 2014-2015 new_05-12  KH trung han 2016-2020 - Liem Thinh edited" xfId="195"/>
    <cellStyle name="_DK KH 2010_DK 2014-2015 new_Copy of 05-12  KH trung han 2016-2020 - Liem Thinh edited (1)" xfId="196"/>
    <cellStyle name="_DK KH 2010_DK KH CBDT 2014 11-11-2013" xfId="197"/>
    <cellStyle name="_DK KH 2010_DK KH CBDT 2014 11-11-2013(1)" xfId="198"/>
    <cellStyle name="_DK KH 2010_DK KH CBDT 2014 11-11-2013(1)_05-12  KH trung han 2016-2020 - Liem Thinh edited" xfId="199"/>
    <cellStyle name="_DK KH 2010_DK KH CBDT 2014 11-11-2013(1)_Copy of 05-12  KH trung han 2016-2020 - Liem Thinh edited (1)" xfId="200"/>
    <cellStyle name="_DK KH 2010_DK KH CBDT 2014 11-11-2013_05-12  KH trung han 2016-2020 - Liem Thinh edited" xfId="201"/>
    <cellStyle name="_DK KH 2010_DK KH CBDT 2014 11-11-2013_Copy of 05-12  KH trung han 2016-2020 - Liem Thinh edited (1)" xfId="202"/>
    <cellStyle name="_DK KH 2010_KH 2011-2015" xfId="203"/>
    <cellStyle name="_DK KH 2010_tai co cau dau tu (tong hop)1" xfId="204"/>
    <cellStyle name="_DK TPCP 2010" xfId="205"/>
    <cellStyle name="_DO-D1500-KHONG CO TRONG DT" xfId="206"/>
    <cellStyle name="_Dong Thap" xfId="207"/>
    <cellStyle name="_Duyet TK thay đôi" xfId="208"/>
    <cellStyle name="_Duyet TK thay đôi_!1 1 bao cao giao KH ve HTCMT vung TNB   12-12-2011" xfId="209"/>
    <cellStyle name="_Duyet TK thay đôi_Bieu4HTMT" xfId="210"/>
    <cellStyle name="_Duyet TK thay đôi_Bieu4HTMT_!1 1 bao cao giao KH ve HTCMT vung TNB   12-12-2011" xfId="211"/>
    <cellStyle name="_Duyet TK thay đôi_Bieu4HTMT_KH TPCP vung TNB (03-1-2012)" xfId="212"/>
    <cellStyle name="_Duyet TK thay đôi_KH TPCP vung TNB (03-1-2012)" xfId="213"/>
    <cellStyle name="_GOITHAUSO2" xfId="214"/>
    <cellStyle name="_GOITHAUSO3" xfId="215"/>
    <cellStyle name="_GOITHAUSO4" xfId="216"/>
    <cellStyle name="_GTGT 2003" xfId="217"/>
    <cellStyle name="_Gui VU KH 5-5-09" xfId="218"/>
    <cellStyle name="_Gui VU KH 5-5-09_05-12  KH trung han 2016-2020 - Liem Thinh edited" xfId="219"/>
    <cellStyle name="_Gui VU KH 5-5-09_Copy of 05-12  KH trung han 2016-2020 - Liem Thinh edited (1)" xfId="220"/>
    <cellStyle name="_Gui VU KH 5-5-09_KH TPCP 2016-2020 (tong hop)" xfId="221"/>
    <cellStyle name="_HaHoa_TDT_DienCSang" xfId="222"/>
    <cellStyle name="_HaHoa19-5-07" xfId="223"/>
    <cellStyle name="_IN" xfId="224"/>
    <cellStyle name="_IN_!1 1 bao cao giao KH ve HTCMT vung TNB   12-12-2011" xfId="225"/>
    <cellStyle name="_IN_KH TPCP vung TNB (03-1-2012)" xfId="226"/>
    <cellStyle name="_KE KHAI THUE GTGT 2004" xfId="227"/>
    <cellStyle name="_KE KHAI THUE GTGT 2004_BCTC2004" xfId="228"/>
    <cellStyle name="_x0001__kien giang 2" xfId="258"/>
    <cellStyle name="_KT (2)" xfId="259"/>
    <cellStyle name="_KT (2) 2" xfId="260"/>
    <cellStyle name="_KT (2)_05-12  KH trung han 2016-2020 - Liem Thinh edited" xfId="261"/>
    <cellStyle name="_KT (2)_1" xfId="262"/>
    <cellStyle name="_KT (2)_1 2" xfId="263"/>
    <cellStyle name="_KT (2)_1_05-12  KH trung han 2016-2020 - Liem Thinh edited" xfId="264"/>
    <cellStyle name="_KT (2)_1_Copy of 05-12  KH trung han 2016-2020 - Liem Thinh edited (1)" xfId="265"/>
    <cellStyle name="_KT (2)_1_KH TPCP 2016-2020 (tong hop)" xfId="266"/>
    <cellStyle name="_KT (2)_1_Lora-tungchau" xfId="267"/>
    <cellStyle name="_KT (2)_1_Lora-tungchau 2" xfId="268"/>
    <cellStyle name="_KT (2)_1_Lora-tungchau_05-12  KH trung han 2016-2020 - Liem Thinh edited" xfId="269"/>
    <cellStyle name="_KT (2)_1_Lora-tungchau_Copy of 05-12  KH trung han 2016-2020 - Liem Thinh edited (1)" xfId="270"/>
    <cellStyle name="_KT (2)_1_Lora-tungchau_KH TPCP 2016-2020 (tong hop)" xfId="271"/>
    <cellStyle name="_KT (2)_1_Qt-HT3PQ1(CauKho)" xfId="272"/>
    <cellStyle name="_KT (2)_2" xfId="273"/>
    <cellStyle name="_KT (2)_2_TG-TH" xfId="274"/>
    <cellStyle name="_KT (2)_2_TG-TH 2" xfId="275"/>
    <cellStyle name="_KT (2)_2_TG-TH_05-12  KH trung han 2016-2020 - Liem Thinh edited" xfId="276"/>
    <cellStyle name="_KT (2)_2_TG-TH_ApGiaVatTu_cayxanh_latgach" xfId="277"/>
    <cellStyle name="_KT (2)_2_TG-TH_BANG TONG HOP TINH HINH THANH QUYET TOAN (MOI I)" xfId="278"/>
    <cellStyle name="_KT (2)_2_TG-TH_BANG TONG HOP TINH HINH THANH QUYET TOAN (MOI I) 2" xfId="279"/>
    <cellStyle name="_KT (2)_2_TG-TH_BAO CAO KLCT PT2000" xfId="280"/>
    <cellStyle name="_KT (2)_2_TG-TH_BAO CAO PT2000" xfId="281"/>
    <cellStyle name="_KT (2)_2_TG-TH_BAO CAO PT2000_Book1" xfId="282"/>
    <cellStyle name="_KT (2)_2_TG-TH_Bao cao XDCB 2001 - T11 KH dieu chinh 20-11-THAI" xfId="283"/>
    <cellStyle name="_KT (2)_2_TG-TH_BAO GIA NGAY 24-10-08 (co dam)" xfId="284"/>
    <cellStyle name="_KT (2)_2_TG-TH_BAO GIA NGAY 24-10-08 (co dam) 2" xfId="285"/>
    <cellStyle name="_KT (2)_2_TG-TH_BC  NAM 2007" xfId="286"/>
    <cellStyle name="_KT (2)_2_TG-TH_BC CV 6403 BKHĐT" xfId="287"/>
    <cellStyle name="_KT (2)_2_TG-TH_BC CV 6403 BKHĐT 2" xfId="288"/>
    <cellStyle name="_KT (2)_2_TG-TH_BC NQ11-CP - chinh sua lai" xfId="289"/>
    <cellStyle name="_KT (2)_2_TG-TH_BC NQ11-CP-Quynh sau bieu so3" xfId="290"/>
    <cellStyle name="_KT (2)_2_TG-TH_BC_NQ11-CP_-_Thao_sua_lai" xfId="291"/>
    <cellStyle name="_KT (2)_2_TG-TH_Bieu mau cong trinh khoi cong moi 3-4" xfId="292"/>
    <cellStyle name="_KT (2)_2_TG-TH_Bieu mau cong trinh khoi cong moi 3-4 2" xfId="293"/>
    <cellStyle name="_KT (2)_2_TG-TH_Bieu3ODA" xfId="294"/>
    <cellStyle name="_KT (2)_2_TG-TH_Bieu3ODA_1" xfId="295"/>
    <cellStyle name="_KT (2)_2_TG-TH_Bieu4HTMT" xfId="296"/>
    <cellStyle name="_KT (2)_2_TG-TH_Bieu4HTMT 2" xfId="297"/>
    <cellStyle name="_KT (2)_2_TG-TH_bo sung von KCH nam 2010 va Du an tre kho khan" xfId="298"/>
    <cellStyle name="_KT (2)_2_TG-TH_bo sung von KCH nam 2010 va Du an tre kho khan 2" xfId="299"/>
    <cellStyle name="_KT (2)_2_TG-TH_Book1" xfId="300"/>
    <cellStyle name="_KT (2)_2_TG-TH_Book1 2" xfId="301"/>
    <cellStyle name="_KT (2)_2_TG-TH_Book1_1" xfId="302"/>
    <cellStyle name="_KT (2)_2_TG-TH_Book1_1 2" xfId="303"/>
    <cellStyle name="_KT (2)_2_TG-TH_Book1_1 3" xfId="304"/>
    <cellStyle name="_KT (2)_2_TG-TH_Book1_1_BC CV 6403 BKHĐT" xfId="305"/>
    <cellStyle name="_KT (2)_2_TG-TH_Book1_1_BC CV 6403 BKHĐT 2" xfId="306"/>
    <cellStyle name="_KT (2)_2_TG-TH_Book1_1_Bieu mau cong trinh khoi cong moi 3-4" xfId="307"/>
    <cellStyle name="_KT (2)_2_TG-TH_Book1_1_Bieu mau cong trinh khoi cong moi 3-4 2" xfId="308"/>
    <cellStyle name="_KT (2)_2_TG-TH_Book1_1_Bieu3ODA" xfId="309"/>
    <cellStyle name="_KT (2)_2_TG-TH_Book1_1_Bieu3ODA 2" xfId="310"/>
    <cellStyle name="_KT (2)_2_TG-TH_Book1_1_Bieu4HTMT" xfId="311"/>
    <cellStyle name="_KT (2)_2_TG-TH_Book1_1_Bieu4HTMT 2" xfId="312"/>
    <cellStyle name="_KT (2)_2_TG-TH_Book1_1_Book1" xfId="313"/>
    <cellStyle name="_KT (2)_2_TG-TH_Book1_1_Luy ke von ung nam 2011 -Thoa gui ngay 12-8-2012" xfId="314"/>
    <cellStyle name="_KT (2)_2_TG-TH_Book1_1_Luy ke von ung nam 2011 -Thoa gui ngay 12-8-2012 2" xfId="315"/>
    <cellStyle name="_KT (2)_2_TG-TH_Book1_2" xfId="316"/>
    <cellStyle name="_KT (2)_2_TG-TH_Book1_2 2" xfId="317"/>
    <cellStyle name="_KT (2)_2_TG-TH_Book1_2_BC CV 6403 BKHĐT" xfId="318"/>
    <cellStyle name="_KT (2)_2_TG-TH_Book1_2_Bieu3ODA" xfId="319"/>
    <cellStyle name="_KT (2)_2_TG-TH_Book1_2_Luy ke von ung nam 2011 -Thoa gui ngay 12-8-2012" xfId="320"/>
    <cellStyle name="_KT (2)_2_TG-TH_Book1_3" xfId="321"/>
    <cellStyle name="_KT (2)_2_TG-TH_Book1_3 2" xfId="322"/>
    <cellStyle name="_KT (2)_2_TG-TH_Book1_BC CV 6403 BKHĐT" xfId="323"/>
    <cellStyle name="_KT (2)_2_TG-TH_Book1_Bieu mau cong trinh khoi cong moi 3-4" xfId="324"/>
    <cellStyle name="_KT (2)_2_TG-TH_Book1_Bieu3ODA" xfId="325"/>
    <cellStyle name="_KT (2)_2_TG-TH_Book1_Bieu4HTMT" xfId="326"/>
    <cellStyle name="_KT (2)_2_TG-TH_Book1_bo sung von KCH nam 2010 va Du an tre kho khan" xfId="327"/>
    <cellStyle name="_KT (2)_2_TG-TH_Book1_Book1" xfId="328"/>
    <cellStyle name="_KT (2)_2_TG-TH_Book1_danh muc chuan bi dau tu 2011 ngay 07-6-2011" xfId="329"/>
    <cellStyle name="_KT (2)_2_TG-TH_Book1_Danh muc pbo nguon von XSKT, XDCB nam 2009 chuyen qua nam 2010" xfId="330"/>
    <cellStyle name="_KT (2)_2_TG-TH_Book1_dieu chinh KH 2011 ngay 26-5-2011111" xfId="331"/>
    <cellStyle name="_KT (2)_2_TG-TH_Book1_DS KCH PHAN BO VON NSDP NAM 2010" xfId="332"/>
    <cellStyle name="_KT (2)_2_TG-TH_Book1_giao KH 2011 ngay 10-12-2010" xfId="333"/>
    <cellStyle name="_KT (2)_2_TG-TH_Book1_Luy ke von ung nam 2011 -Thoa gui ngay 12-8-2012" xfId="334"/>
    <cellStyle name="_KT (2)_2_TG-TH_CAU Khanh Nam(Thi Cong)" xfId="335"/>
    <cellStyle name="_KT (2)_2_TG-TH_CAU Khanh Nam(Thi Cong) 2" xfId="336"/>
    <cellStyle name="_KT (2)_2_TG-TH_CoCauPhi (version 1)" xfId="339"/>
    <cellStyle name="_KT (2)_2_TG-TH_Copy of 05-12  KH trung han 2016-2020 - Liem Thinh edited (1)" xfId="340"/>
    <cellStyle name="_KT (2)_2_TG-TH_ChiHuong_ApGia" xfId="337"/>
    <cellStyle name="_KT (2)_2_TG-TH_ChiHuong_ApGia 2" xfId="338"/>
    <cellStyle name="_KT (2)_2_TG-TH_danh muc chuan bi dau tu 2011 ngay 07-6-2011" xfId="341"/>
    <cellStyle name="_KT (2)_2_TG-TH_Danh muc pbo nguon von XSKT, XDCB nam 2009 chuyen qua nam 2010" xfId="342"/>
    <cellStyle name="_KT (2)_2_TG-TH_Danh muc pbo nguon von XSKT, XDCB nam 2009 chuyen qua nam 2010 2" xfId="343"/>
    <cellStyle name="_KT (2)_2_TG-TH_DAU NOI PL-CL TAI PHU LAMHC" xfId="344"/>
    <cellStyle name="_KT (2)_2_TG-TH_dieu chinh KH 2011 ngay 26-5-2011111" xfId="345"/>
    <cellStyle name="_KT (2)_2_TG-TH_DS KCH PHAN BO VON NSDP NAM 2010" xfId="346"/>
    <cellStyle name="_KT (2)_2_TG-TH_DS KCH PHAN BO VON NSDP NAM 2010 2" xfId="347"/>
    <cellStyle name="_KT (2)_2_TG-TH_DTCDT MR.2N110.HOCMON.TDTOAN.CCUNG" xfId="348"/>
    <cellStyle name="_KT (2)_2_TG-TH_DU TRU VAT TU" xfId="349"/>
    <cellStyle name="_KT (2)_2_TG-TH_DU TRU VAT TU 2" xfId="350"/>
    <cellStyle name="_KT (2)_2_TG-TH_GTGT 2003" xfId="352"/>
    <cellStyle name="_KT (2)_2_TG-TH_giao KH 2011 ngay 10-12-2010" xfId="351"/>
    <cellStyle name="_KT (2)_2_TG-TH_KE KHAI THUE GTGT 2004" xfId="353"/>
    <cellStyle name="_KT (2)_2_TG-TH_KE KHAI THUE GTGT 2004 2" xfId="354"/>
    <cellStyle name="_KT (2)_2_TG-TH_KE KHAI THUE GTGT 2004_BCTC2004" xfId="355"/>
    <cellStyle name="_KT (2)_2_TG-TH_kien giang 2" xfId="358"/>
    <cellStyle name="_KT (2)_2_TG-TH_KH TPCP 2016-2020 (tong hop)" xfId="356"/>
    <cellStyle name="_KT (2)_2_TG-TH_KH TPCP vung TNB (03-1-2012)" xfId="357"/>
    <cellStyle name="_KT (2)_2_TG-TH_Lora-tungchau" xfId="359"/>
    <cellStyle name="_KT (2)_2_TG-TH_Luy ke von ung nam 2011 -Thoa gui ngay 12-8-2012" xfId="360"/>
    <cellStyle name="_KT (2)_2_TG-TH_Luy ke von ung nam 2011 -Thoa gui ngay 12-8-2012 2" xfId="361"/>
    <cellStyle name="_KT (2)_2_TG-TH_N-X-T-04" xfId="363"/>
    <cellStyle name="_KT (2)_2_TG-TH_NhanCong" xfId="362"/>
    <cellStyle name="_KT (2)_2_TG-TH_PGIA-phieu tham tra Kho bac" xfId="364"/>
    <cellStyle name="_KT (2)_2_TG-TH_PT02-02" xfId="367"/>
    <cellStyle name="_KT (2)_2_TG-TH_PT02-02_Book1" xfId="368"/>
    <cellStyle name="_KT (2)_2_TG-TH_PT02-03" xfId="369"/>
    <cellStyle name="_KT (2)_2_TG-TH_PT02-03_Book1" xfId="370"/>
    <cellStyle name="_KT (2)_2_TG-TH_phu luc tong ket tinh hinh TH giai doan 03-10 (ngay 30)" xfId="365"/>
    <cellStyle name="_KT (2)_2_TG-TH_phu luc tong ket tinh hinh TH giai doan 03-10 (ngay 30) 2" xfId="366"/>
    <cellStyle name="_KT (2)_2_TG-TH_Qt-HT3PQ1(CauKho)" xfId="371"/>
    <cellStyle name="_KT (2)_2_TG-TH_Sheet1" xfId="372"/>
    <cellStyle name="_KT (2)_2_TG-TH_TK152-04" xfId="373"/>
    <cellStyle name="_KT (2)_2_TG-TH_ÿÿÿÿÿ" xfId="374"/>
    <cellStyle name="_KT (2)_2_TG-TH_ÿÿÿÿÿ 2" xfId="375"/>
    <cellStyle name="_KT (2)_2_TG-TH_ÿÿÿÿÿ_Bieu mau cong trinh khoi cong moi 3-4" xfId="376"/>
    <cellStyle name="_KT (2)_2_TG-TH_ÿÿÿÿÿ_Bieu mau cong trinh khoi cong moi 3-4 2" xfId="377"/>
    <cellStyle name="_KT (2)_2_TG-TH_ÿÿÿÿÿ_Bieu3ODA" xfId="378"/>
    <cellStyle name="_KT (2)_2_TG-TH_ÿÿÿÿÿ_Bieu3ODA 2" xfId="379"/>
    <cellStyle name="_KT (2)_2_TG-TH_ÿÿÿÿÿ_Bieu4HTMT" xfId="380"/>
    <cellStyle name="_KT (2)_2_TG-TH_ÿÿÿÿÿ_Bieu4HTMT 2" xfId="381"/>
    <cellStyle name="_KT (2)_2_TG-TH_ÿÿÿÿÿ_kien giang 2" xfId="383"/>
    <cellStyle name="_KT (2)_2_TG-TH_ÿÿÿÿÿ_KH TPCP vung TNB (03-1-2012)" xfId="382"/>
    <cellStyle name="_KT (2)_3" xfId="384"/>
    <cellStyle name="_KT (2)_3_TG-TH" xfId="385"/>
    <cellStyle name="_KT (2)_3_TG-TH 2" xfId="386"/>
    <cellStyle name="_KT (2)_3_TG-TH_05-12  KH trung han 2016-2020 - Liem Thinh edited" xfId="387"/>
    <cellStyle name="_KT (2)_3_TG-TH_BC  NAM 2007" xfId="388"/>
    <cellStyle name="_KT (2)_3_TG-TH_Bieu mau cong trinh khoi cong moi 3-4" xfId="389"/>
    <cellStyle name="_KT (2)_3_TG-TH_Bieu3ODA" xfId="390"/>
    <cellStyle name="_KT (2)_3_TG-TH_Bieu3ODA_1" xfId="391"/>
    <cellStyle name="_KT (2)_3_TG-TH_Bieu4HTMT" xfId="392"/>
    <cellStyle name="_KT (2)_3_TG-TH_bo sung von KCH nam 2010 va Du an tre kho khan" xfId="393"/>
    <cellStyle name="_KT (2)_3_TG-TH_Book1" xfId="394"/>
    <cellStyle name="_KT (2)_3_TG-TH_Book1 2" xfId="395"/>
    <cellStyle name="_KT (2)_3_TG-TH_Book1_BC-QT-WB-dthao" xfId="396"/>
    <cellStyle name="_KT (2)_3_TG-TH_Book1_BC-QT-WB-dthao_05-12  KH trung han 2016-2020 - Liem Thinh edited" xfId="397"/>
    <cellStyle name="_KT (2)_3_TG-TH_Book1_BC-QT-WB-dthao_Copy of 05-12  KH trung han 2016-2020 - Liem Thinh edited (1)" xfId="398"/>
    <cellStyle name="_KT (2)_3_TG-TH_Book1_BC-QT-WB-dthao_KH TPCP 2016-2020 (tong hop)" xfId="399"/>
    <cellStyle name="_KT (2)_3_TG-TH_Book1_kien giang 2" xfId="401"/>
    <cellStyle name="_KT (2)_3_TG-TH_Book1_KH TPCP vung TNB (03-1-2012)" xfId="400"/>
    <cellStyle name="_KT (2)_3_TG-TH_Copy of 05-12  KH trung han 2016-2020 - Liem Thinh edited (1)" xfId="402"/>
    <cellStyle name="_KT (2)_3_TG-TH_danh muc chuan bi dau tu 2011 ngay 07-6-2011" xfId="403"/>
    <cellStyle name="_KT (2)_3_TG-TH_Danh muc pbo nguon von XSKT, XDCB nam 2009 chuyen qua nam 2010" xfId="404"/>
    <cellStyle name="_KT (2)_3_TG-TH_dieu chinh KH 2011 ngay 26-5-2011111" xfId="405"/>
    <cellStyle name="_KT (2)_3_TG-TH_DS KCH PHAN BO VON NSDP NAM 2010" xfId="406"/>
    <cellStyle name="_KT (2)_3_TG-TH_GTGT 2003" xfId="408"/>
    <cellStyle name="_KT (2)_3_TG-TH_giao KH 2011 ngay 10-12-2010" xfId="407"/>
    <cellStyle name="_KT (2)_3_TG-TH_KE KHAI THUE GTGT 2004" xfId="409"/>
    <cellStyle name="_KT (2)_3_TG-TH_KE KHAI THUE GTGT 2004_BCTC2004" xfId="410"/>
    <cellStyle name="_KT (2)_3_TG-TH_kien giang 2" xfId="413"/>
    <cellStyle name="_KT (2)_3_TG-TH_KH TPCP 2016-2020 (tong hop)" xfId="411"/>
    <cellStyle name="_KT (2)_3_TG-TH_KH TPCP vung TNB (03-1-2012)" xfId="412"/>
    <cellStyle name="_KT (2)_3_TG-TH_Lora-tungchau" xfId="414"/>
    <cellStyle name="_KT (2)_3_TG-TH_Lora-tungchau 2" xfId="415"/>
    <cellStyle name="_KT (2)_3_TG-TH_Lora-tungchau_05-12  KH trung han 2016-2020 - Liem Thinh edited" xfId="416"/>
    <cellStyle name="_KT (2)_3_TG-TH_Lora-tungchau_Copy of 05-12  KH trung han 2016-2020 - Liem Thinh edited (1)" xfId="417"/>
    <cellStyle name="_KT (2)_3_TG-TH_Lora-tungchau_KH TPCP 2016-2020 (tong hop)" xfId="418"/>
    <cellStyle name="_KT (2)_3_TG-TH_N-X-T-04" xfId="419"/>
    <cellStyle name="_KT (2)_3_TG-TH_PERSONAL" xfId="420"/>
    <cellStyle name="_KT (2)_3_TG-TH_PERSONAL_BC CV 6403 BKHĐT" xfId="421"/>
    <cellStyle name="_KT (2)_3_TG-TH_PERSONAL_Bieu mau cong trinh khoi cong moi 3-4" xfId="422"/>
    <cellStyle name="_KT (2)_3_TG-TH_PERSONAL_Bieu3ODA" xfId="423"/>
    <cellStyle name="_KT (2)_3_TG-TH_PERSONAL_Bieu4HTMT" xfId="424"/>
    <cellStyle name="_KT (2)_3_TG-TH_PERSONAL_Book1" xfId="425"/>
    <cellStyle name="_KT (2)_3_TG-TH_PERSONAL_Book1 2" xfId="426"/>
    <cellStyle name="_KT (2)_3_TG-TH_PERSONAL_HTQ.8 GD1" xfId="427"/>
    <cellStyle name="_KT (2)_3_TG-TH_PERSONAL_HTQ.8 GD1_05-12  KH trung han 2016-2020 - Liem Thinh edited" xfId="428"/>
    <cellStyle name="_KT (2)_3_TG-TH_PERSONAL_HTQ.8 GD1_Copy of 05-12  KH trung han 2016-2020 - Liem Thinh edited (1)" xfId="429"/>
    <cellStyle name="_KT (2)_3_TG-TH_PERSONAL_HTQ.8 GD1_KH TPCP 2016-2020 (tong hop)" xfId="430"/>
    <cellStyle name="_KT (2)_3_TG-TH_PERSONAL_Luy ke von ung nam 2011 -Thoa gui ngay 12-8-2012" xfId="431"/>
    <cellStyle name="_KT (2)_3_TG-TH_PERSONAL_Tong hop KHCB 2001" xfId="432"/>
    <cellStyle name="_KT (2)_3_TG-TH_Qt-HT3PQ1(CauKho)" xfId="433"/>
    <cellStyle name="_KT (2)_3_TG-TH_TK152-04" xfId="434"/>
    <cellStyle name="_KT (2)_3_TG-TH_ÿÿÿÿÿ" xfId="435"/>
    <cellStyle name="_KT (2)_3_TG-TH_ÿÿÿÿÿ_kien giang 2" xfId="437"/>
    <cellStyle name="_KT (2)_3_TG-TH_ÿÿÿÿÿ_KH TPCP vung TNB (03-1-2012)" xfId="436"/>
    <cellStyle name="_KT (2)_4" xfId="438"/>
    <cellStyle name="_KT (2)_4 2" xfId="439"/>
    <cellStyle name="_KT (2)_4_05-12  KH trung han 2016-2020 - Liem Thinh edited" xfId="440"/>
    <cellStyle name="_KT (2)_4_ApGiaVatTu_cayxanh_latgach" xfId="441"/>
    <cellStyle name="_KT (2)_4_BANG TONG HOP TINH HINH THANH QUYET TOAN (MOI I)" xfId="442"/>
    <cellStyle name="_KT (2)_4_BANG TONG HOP TINH HINH THANH QUYET TOAN (MOI I) 2" xfId="443"/>
    <cellStyle name="_KT (2)_4_BAO CAO KLCT PT2000" xfId="444"/>
    <cellStyle name="_KT (2)_4_BAO CAO PT2000" xfId="445"/>
    <cellStyle name="_KT (2)_4_BAO CAO PT2000_Book1" xfId="446"/>
    <cellStyle name="_KT (2)_4_Bao cao XDCB 2001 - T11 KH dieu chinh 20-11-THAI" xfId="447"/>
    <cellStyle name="_KT (2)_4_BAO GIA NGAY 24-10-08 (co dam)" xfId="448"/>
    <cellStyle name="_KT (2)_4_BAO GIA NGAY 24-10-08 (co dam) 2" xfId="449"/>
    <cellStyle name="_KT (2)_4_BC  NAM 2007" xfId="450"/>
    <cellStyle name="_KT (2)_4_BC CV 6403 BKHĐT" xfId="451"/>
    <cellStyle name="_KT (2)_4_BC CV 6403 BKHĐT 2" xfId="452"/>
    <cellStyle name="_KT (2)_4_BC NQ11-CP - chinh sua lai" xfId="453"/>
    <cellStyle name="_KT (2)_4_BC NQ11-CP-Quynh sau bieu so3" xfId="454"/>
    <cellStyle name="_KT (2)_4_BC_NQ11-CP_-_Thao_sua_lai" xfId="455"/>
    <cellStyle name="_KT (2)_4_Bieu mau cong trinh khoi cong moi 3-4" xfId="456"/>
    <cellStyle name="_KT (2)_4_Bieu mau cong trinh khoi cong moi 3-4 2" xfId="457"/>
    <cellStyle name="_KT (2)_4_Bieu3ODA" xfId="458"/>
    <cellStyle name="_KT (2)_4_Bieu3ODA_1" xfId="459"/>
    <cellStyle name="_KT (2)_4_Bieu4HTMT" xfId="460"/>
    <cellStyle name="_KT (2)_4_Bieu4HTMT 2" xfId="461"/>
    <cellStyle name="_KT (2)_4_bo sung von KCH nam 2010 va Du an tre kho khan" xfId="462"/>
    <cellStyle name="_KT (2)_4_bo sung von KCH nam 2010 va Du an tre kho khan 2" xfId="463"/>
    <cellStyle name="_KT (2)_4_Book1" xfId="464"/>
    <cellStyle name="_KT (2)_4_Book1 2" xfId="465"/>
    <cellStyle name="_KT (2)_4_Book1_1" xfId="466"/>
    <cellStyle name="_KT (2)_4_Book1_1 2" xfId="467"/>
    <cellStyle name="_KT (2)_4_Book1_1 3" xfId="468"/>
    <cellStyle name="_KT (2)_4_Book1_1_BC CV 6403 BKHĐT" xfId="469"/>
    <cellStyle name="_KT (2)_4_Book1_1_BC CV 6403 BKHĐT 2" xfId="470"/>
    <cellStyle name="_KT (2)_4_Book1_1_Bieu mau cong trinh khoi cong moi 3-4" xfId="471"/>
    <cellStyle name="_KT (2)_4_Book1_1_Bieu mau cong trinh khoi cong moi 3-4 2" xfId="472"/>
    <cellStyle name="_KT (2)_4_Book1_1_Bieu3ODA" xfId="473"/>
    <cellStyle name="_KT (2)_4_Book1_1_Bieu3ODA 2" xfId="474"/>
    <cellStyle name="_KT (2)_4_Book1_1_Bieu4HTMT" xfId="475"/>
    <cellStyle name="_KT (2)_4_Book1_1_Bieu4HTMT 2" xfId="476"/>
    <cellStyle name="_KT (2)_4_Book1_1_Book1" xfId="477"/>
    <cellStyle name="_KT (2)_4_Book1_1_Luy ke von ung nam 2011 -Thoa gui ngay 12-8-2012" xfId="478"/>
    <cellStyle name="_KT (2)_4_Book1_1_Luy ke von ung nam 2011 -Thoa gui ngay 12-8-2012 2" xfId="479"/>
    <cellStyle name="_KT (2)_4_Book1_2" xfId="480"/>
    <cellStyle name="_KT (2)_4_Book1_2 2" xfId="481"/>
    <cellStyle name="_KT (2)_4_Book1_2_BC CV 6403 BKHĐT" xfId="482"/>
    <cellStyle name="_KT (2)_4_Book1_2_Bieu3ODA" xfId="483"/>
    <cellStyle name="_KT (2)_4_Book1_2_Luy ke von ung nam 2011 -Thoa gui ngay 12-8-2012" xfId="484"/>
    <cellStyle name="_KT (2)_4_Book1_3" xfId="485"/>
    <cellStyle name="_KT (2)_4_Book1_3 2" xfId="486"/>
    <cellStyle name="_KT (2)_4_Book1_BC CV 6403 BKHĐT" xfId="487"/>
    <cellStyle name="_KT (2)_4_Book1_Bieu mau cong trinh khoi cong moi 3-4" xfId="488"/>
    <cellStyle name="_KT (2)_4_Book1_Bieu3ODA" xfId="489"/>
    <cellStyle name="_KT (2)_4_Book1_Bieu4HTMT" xfId="490"/>
    <cellStyle name="_KT (2)_4_Book1_bo sung von KCH nam 2010 va Du an tre kho khan" xfId="491"/>
    <cellStyle name="_KT (2)_4_Book1_Book1" xfId="492"/>
    <cellStyle name="_KT (2)_4_Book1_danh muc chuan bi dau tu 2011 ngay 07-6-2011" xfId="493"/>
    <cellStyle name="_KT (2)_4_Book1_Danh muc pbo nguon von XSKT, XDCB nam 2009 chuyen qua nam 2010" xfId="494"/>
    <cellStyle name="_KT (2)_4_Book1_dieu chinh KH 2011 ngay 26-5-2011111" xfId="495"/>
    <cellStyle name="_KT (2)_4_Book1_DS KCH PHAN BO VON NSDP NAM 2010" xfId="496"/>
    <cellStyle name="_KT (2)_4_Book1_giao KH 2011 ngay 10-12-2010" xfId="497"/>
    <cellStyle name="_KT (2)_4_Book1_Luy ke von ung nam 2011 -Thoa gui ngay 12-8-2012" xfId="498"/>
    <cellStyle name="_KT (2)_4_CAU Khanh Nam(Thi Cong)" xfId="499"/>
    <cellStyle name="_KT (2)_4_CAU Khanh Nam(Thi Cong) 2" xfId="500"/>
    <cellStyle name="_KT (2)_4_CoCauPhi (version 1)" xfId="503"/>
    <cellStyle name="_KT (2)_4_Copy of 05-12  KH trung han 2016-2020 - Liem Thinh edited (1)" xfId="504"/>
    <cellStyle name="_KT (2)_4_ChiHuong_ApGia" xfId="501"/>
    <cellStyle name="_KT (2)_4_ChiHuong_ApGia 2" xfId="502"/>
    <cellStyle name="_KT (2)_4_danh muc chuan bi dau tu 2011 ngay 07-6-2011" xfId="505"/>
    <cellStyle name="_KT (2)_4_Danh muc pbo nguon von XSKT, XDCB nam 2009 chuyen qua nam 2010" xfId="506"/>
    <cellStyle name="_KT (2)_4_Danh muc pbo nguon von XSKT, XDCB nam 2009 chuyen qua nam 2010 2" xfId="507"/>
    <cellStyle name="_KT (2)_4_DAU NOI PL-CL TAI PHU LAMHC" xfId="508"/>
    <cellStyle name="_KT (2)_4_dieu chinh KH 2011 ngay 26-5-2011111" xfId="509"/>
    <cellStyle name="_KT (2)_4_DS KCH PHAN BO VON NSDP NAM 2010" xfId="510"/>
    <cellStyle name="_KT (2)_4_DS KCH PHAN BO VON NSDP NAM 2010 2" xfId="511"/>
    <cellStyle name="_KT (2)_4_DTCDT MR.2N110.HOCMON.TDTOAN.CCUNG" xfId="512"/>
    <cellStyle name="_KT (2)_4_DU TRU VAT TU" xfId="513"/>
    <cellStyle name="_KT (2)_4_DU TRU VAT TU 2" xfId="514"/>
    <cellStyle name="_KT (2)_4_GTGT 2003" xfId="516"/>
    <cellStyle name="_KT (2)_4_giao KH 2011 ngay 10-12-2010" xfId="515"/>
    <cellStyle name="_KT (2)_4_KE KHAI THUE GTGT 2004" xfId="517"/>
    <cellStyle name="_KT (2)_4_KE KHAI THUE GTGT 2004 2" xfId="518"/>
    <cellStyle name="_KT (2)_4_KE KHAI THUE GTGT 2004_BCTC2004" xfId="519"/>
    <cellStyle name="_KT (2)_4_kien giang 2" xfId="522"/>
    <cellStyle name="_KT (2)_4_KH TPCP 2016-2020 (tong hop)" xfId="520"/>
    <cellStyle name="_KT (2)_4_KH TPCP vung TNB (03-1-2012)" xfId="521"/>
    <cellStyle name="_KT (2)_4_Lora-tungchau" xfId="523"/>
    <cellStyle name="_KT (2)_4_Luy ke von ung nam 2011 -Thoa gui ngay 12-8-2012" xfId="524"/>
    <cellStyle name="_KT (2)_4_Luy ke von ung nam 2011 -Thoa gui ngay 12-8-2012 2" xfId="525"/>
    <cellStyle name="_KT (2)_4_N-X-T-04" xfId="527"/>
    <cellStyle name="_KT (2)_4_NhanCong" xfId="526"/>
    <cellStyle name="_KT (2)_4_PGIA-phieu tham tra Kho bac" xfId="528"/>
    <cellStyle name="_KT (2)_4_PT02-02" xfId="531"/>
    <cellStyle name="_KT (2)_4_PT02-02_Book1" xfId="532"/>
    <cellStyle name="_KT (2)_4_PT02-03" xfId="533"/>
    <cellStyle name="_KT (2)_4_PT02-03_Book1" xfId="534"/>
    <cellStyle name="_KT (2)_4_phu luc tong ket tinh hinh TH giai doan 03-10 (ngay 30)" xfId="529"/>
    <cellStyle name="_KT (2)_4_phu luc tong ket tinh hinh TH giai doan 03-10 (ngay 30) 2" xfId="530"/>
    <cellStyle name="_KT (2)_4_Qt-HT3PQ1(CauKho)" xfId="535"/>
    <cellStyle name="_KT (2)_4_Sheet1" xfId="536"/>
    <cellStyle name="_KT (2)_4_TG-TH" xfId="537"/>
    <cellStyle name="_KT (2)_4_TK152-04" xfId="538"/>
    <cellStyle name="_KT (2)_4_ÿÿÿÿÿ" xfId="539"/>
    <cellStyle name="_KT (2)_4_ÿÿÿÿÿ 2" xfId="540"/>
    <cellStyle name="_KT (2)_4_ÿÿÿÿÿ_Bieu mau cong trinh khoi cong moi 3-4" xfId="541"/>
    <cellStyle name="_KT (2)_4_ÿÿÿÿÿ_Bieu mau cong trinh khoi cong moi 3-4 2" xfId="542"/>
    <cellStyle name="_KT (2)_4_ÿÿÿÿÿ_Bieu3ODA" xfId="543"/>
    <cellStyle name="_KT (2)_4_ÿÿÿÿÿ_Bieu3ODA 2" xfId="544"/>
    <cellStyle name="_KT (2)_4_ÿÿÿÿÿ_Bieu4HTMT" xfId="545"/>
    <cellStyle name="_KT (2)_4_ÿÿÿÿÿ_Bieu4HTMT 2" xfId="546"/>
    <cellStyle name="_KT (2)_4_ÿÿÿÿÿ_kien giang 2" xfId="548"/>
    <cellStyle name="_KT (2)_4_ÿÿÿÿÿ_KH TPCP vung TNB (03-1-2012)" xfId="547"/>
    <cellStyle name="_KT (2)_5" xfId="549"/>
    <cellStyle name="_KT (2)_5 2" xfId="550"/>
    <cellStyle name="_KT (2)_5_05-12  KH trung han 2016-2020 - Liem Thinh edited" xfId="551"/>
    <cellStyle name="_KT (2)_5_ApGiaVatTu_cayxanh_latgach" xfId="552"/>
    <cellStyle name="_KT (2)_5_BANG TONG HOP TINH HINH THANH QUYET TOAN (MOI I)" xfId="553"/>
    <cellStyle name="_KT (2)_5_BANG TONG HOP TINH HINH THANH QUYET TOAN (MOI I) 2" xfId="554"/>
    <cellStyle name="_KT (2)_5_BAO CAO KLCT PT2000" xfId="555"/>
    <cellStyle name="_KT (2)_5_BAO CAO PT2000" xfId="556"/>
    <cellStyle name="_KT (2)_5_BAO CAO PT2000_Book1" xfId="557"/>
    <cellStyle name="_KT (2)_5_Bao cao XDCB 2001 - T11 KH dieu chinh 20-11-THAI" xfId="558"/>
    <cellStyle name="_KT (2)_5_BAO GIA NGAY 24-10-08 (co dam)" xfId="559"/>
    <cellStyle name="_KT (2)_5_BAO GIA NGAY 24-10-08 (co dam) 2" xfId="560"/>
    <cellStyle name="_KT (2)_5_BC  NAM 2007" xfId="561"/>
    <cellStyle name="_KT (2)_5_BC CV 6403 BKHĐT" xfId="562"/>
    <cellStyle name="_KT (2)_5_BC CV 6403 BKHĐT 2" xfId="563"/>
    <cellStyle name="_KT (2)_5_BC NQ11-CP - chinh sua lai" xfId="564"/>
    <cellStyle name="_KT (2)_5_BC NQ11-CP-Quynh sau bieu so3" xfId="565"/>
    <cellStyle name="_KT (2)_5_BC_NQ11-CP_-_Thao_sua_lai" xfId="566"/>
    <cellStyle name="_KT (2)_5_Bieu mau cong trinh khoi cong moi 3-4" xfId="567"/>
    <cellStyle name="_KT (2)_5_Bieu mau cong trinh khoi cong moi 3-4 2" xfId="568"/>
    <cellStyle name="_KT (2)_5_Bieu3ODA" xfId="569"/>
    <cellStyle name="_KT (2)_5_Bieu3ODA_1" xfId="570"/>
    <cellStyle name="_KT (2)_5_Bieu4HTMT" xfId="571"/>
    <cellStyle name="_KT (2)_5_Bieu4HTMT 2" xfId="572"/>
    <cellStyle name="_KT (2)_5_bo sung von KCH nam 2010 va Du an tre kho khan" xfId="573"/>
    <cellStyle name="_KT (2)_5_bo sung von KCH nam 2010 va Du an tre kho khan 2" xfId="574"/>
    <cellStyle name="_KT (2)_5_Book1" xfId="575"/>
    <cellStyle name="_KT (2)_5_Book1 2" xfId="576"/>
    <cellStyle name="_KT (2)_5_Book1_1" xfId="577"/>
    <cellStyle name="_KT (2)_5_Book1_1 2" xfId="578"/>
    <cellStyle name="_KT (2)_5_Book1_1 3" xfId="579"/>
    <cellStyle name="_KT (2)_5_Book1_1_BC CV 6403 BKHĐT" xfId="580"/>
    <cellStyle name="_KT (2)_5_Book1_1_BC CV 6403 BKHĐT 2" xfId="581"/>
    <cellStyle name="_KT (2)_5_Book1_1_Bieu mau cong trinh khoi cong moi 3-4" xfId="582"/>
    <cellStyle name="_KT (2)_5_Book1_1_Bieu mau cong trinh khoi cong moi 3-4 2" xfId="583"/>
    <cellStyle name="_KT (2)_5_Book1_1_Bieu3ODA" xfId="584"/>
    <cellStyle name="_KT (2)_5_Book1_1_Bieu3ODA 2" xfId="585"/>
    <cellStyle name="_KT (2)_5_Book1_1_Bieu4HTMT" xfId="586"/>
    <cellStyle name="_KT (2)_5_Book1_1_Bieu4HTMT 2" xfId="587"/>
    <cellStyle name="_KT (2)_5_Book1_1_Book1" xfId="588"/>
    <cellStyle name="_KT (2)_5_Book1_1_Luy ke von ung nam 2011 -Thoa gui ngay 12-8-2012" xfId="589"/>
    <cellStyle name="_KT (2)_5_Book1_1_Luy ke von ung nam 2011 -Thoa gui ngay 12-8-2012 2" xfId="590"/>
    <cellStyle name="_KT (2)_5_Book1_2" xfId="591"/>
    <cellStyle name="_KT (2)_5_Book1_2 2" xfId="592"/>
    <cellStyle name="_KT (2)_5_Book1_2_BC CV 6403 BKHĐT" xfId="593"/>
    <cellStyle name="_KT (2)_5_Book1_2_Bieu3ODA" xfId="594"/>
    <cellStyle name="_KT (2)_5_Book1_2_Luy ke von ung nam 2011 -Thoa gui ngay 12-8-2012" xfId="595"/>
    <cellStyle name="_KT (2)_5_Book1_3" xfId="596"/>
    <cellStyle name="_KT (2)_5_Book1_BC CV 6403 BKHĐT" xfId="597"/>
    <cellStyle name="_KT (2)_5_Book1_BC-QT-WB-dthao" xfId="598"/>
    <cellStyle name="_KT (2)_5_Book1_Bieu mau cong trinh khoi cong moi 3-4" xfId="599"/>
    <cellStyle name="_KT (2)_5_Book1_Bieu3ODA" xfId="600"/>
    <cellStyle name="_KT (2)_5_Book1_Bieu4HTMT" xfId="601"/>
    <cellStyle name="_KT (2)_5_Book1_bo sung von KCH nam 2010 va Du an tre kho khan" xfId="602"/>
    <cellStyle name="_KT (2)_5_Book1_Book1" xfId="603"/>
    <cellStyle name="_KT (2)_5_Book1_danh muc chuan bi dau tu 2011 ngay 07-6-2011" xfId="604"/>
    <cellStyle name="_KT (2)_5_Book1_Danh muc pbo nguon von XSKT, XDCB nam 2009 chuyen qua nam 2010" xfId="605"/>
    <cellStyle name="_KT (2)_5_Book1_dieu chinh KH 2011 ngay 26-5-2011111" xfId="606"/>
    <cellStyle name="_KT (2)_5_Book1_DS KCH PHAN BO VON NSDP NAM 2010" xfId="607"/>
    <cellStyle name="_KT (2)_5_Book1_giao KH 2011 ngay 10-12-2010" xfId="608"/>
    <cellStyle name="_KT (2)_5_Book1_Luy ke von ung nam 2011 -Thoa gui ngay 12-8-2012" xfId="609"/>
    <cellStyle name="_KT (2)_5_CAU Khanh Nam(Thi Cong)" xfId="610"/>
    <cellStyle name="_KT (2)_5_CAU Khanh Nam(Thi Cong) 2" xfId="611"/>
    <cellStyle name="_KT (2)_5_CoCauPhi (version 1)" xfId="614"/>
    <cellStyle name="_KT (2)_5_Copy of 05-12  KH trung han 2016-2020 - Liem Thinh edited (1)" xfId="615"/>
    <cellStyle name="_KT (2)_5_ChiHuong_ApGia" xfId="612"/>
    <cellStyle name="_KT (2)_5_ChiHuong_ApGia 2" xfId="613"/>
    <cellStyle name="_KT (2)_5_danh muc chuan bi dau tu 2011 ngay 07-6-2011" xfId="616"/>
    <cellStyle name="_KT (2)_5_Danh muc pbo nguon von XSKT, XDCB nam 2009 chuyen qua nam 2010" xfId="617"/>
    <cellStyle name="_KT (2)_5_Danh muc pbo nguon von XSKT, XDCB nam 2009 chuyen qua nam 2010 2" xfId="618"/>
    <cellStyle name="_KT (2)_5_DAU NOI PL-CL TAI PHU LAMHC" xfId="619"/>
    <cellStyle name="_KT (2)_5_dieu chinh KH 2011 ngay 26-5-2011111" xfId="620"/>
    <cellStyle name="_KT (2)_5_DS KCH PHAN BO VON NSDP NAM 2010" xfId="621"/>
    <cellStyle name="_KT (2)_5_DS KCH PHAN BO VON NSDP NAM 2010 2" xfId="622"/>
    <cellStyle name="_KT (2)_5_DTCDT MR.2N110.HOCMON.TDTOAN.CCUNG" xfId="623"/>
    <cellStyle name="_KT (2)_5_DU TRU VAT TU" xfId="624"/>
    <cellStyle name="_KT (2)_5_DU TRU VAT TU 2" xfId="625"/>
    <cellStyle name="_KT (2)_5_GTGT 2003" xfId="627"/>
    <cellStyle name="_KT (2)_5_giao KH 2011 ngay 10-12-2010" xfId="626"/>
    <cellStyle name="_KT (2)_5_KE KHAI THUE GTGT 2004" xfId="628"/>
    <cellStyle name="_KT (2)_5_KE KHAI THUE GTGT 2004 2" xfId="629"/>
    <cellStyle name="_KT (2)_5_KE KHAI THUE GTGT 2004_BCTC2004" xfId="630"/>
    <cellStyle name="_KT (2)_5_kien giang 2" xfId="633"/>
    <cellStyle name="_KT (2)_5_KH TPCP 2016-2020 (tong hop)" xfId="631"/>
    <cellStyle name="_KT (2)_5_KH TPCP vung TNB (03-1-2012)" xfId="632"/>
    <cellStyle name="_KT (2)_5_Lora-tungchau" xfId="634"/>
    <cellStyle name="_KT (2)_5_Luy ke von ung nam 2011 -Thoa gui ngay 12-8-2012" xfId="635"/>
    <cellStyle name="_KT (2)_5_Luy ke von ung nam 2011 -Thoa gui ngay 12-8-2012 2" xfId="636"/>
    <cellStyle name="_KT (2)_5_N-X-T-04" xfId="638"/>
    <cellStyle name="_KT (2)_5_NhanCong" xfId="637"/>
    <cellStyle name="_KT (2)_5_PGIA-phieu tham tra Kho bac" xfId="639"/>
    <cellStyle name="_KT (2)_5_PT02-02" xfId="642"/>
    <cellStyle name="_KT (2)_5_PT02-02_Book1" xfId="643"/>
    <cellStyle name="_KT (2)_5_PT02-03" xfId="644"/>
    <cellStyle name="_KT (2)_5_PT02-03_Book1" xfId="645"/>
    <cellStyle name="_KT (2)_5_phu luc tong ket tinh hinh TH giai doan 03-10 (ngay 30)" xfId="640"/>
    <cellStyle name="_KT (2)_5_phu luc tong ket tinh hinh TH giai doan 03-10 (ngay 30) 2" xfId="641"/>
    <cellStyle name="_KT (2)_5_Qt-HT3PQ1(CauKho)" xfId="646"/>
    <cellStyle name="_KT (2)_5_Sheet1" xfId="647"/>
    <cellStyle name="_KT (2)_5_TK152-04" xfId="648"/>
    <cellStyle name="_KT (2)_5_ÿÿÿÿÿ" xfId="649"/>
    <cellStyle name="_KT (2)_5_ÿÿÿÿÿ 2" xfId="650"/>
    <cellStyle name="_KT (2)_5_ÿÿÿÿÿ_Bieu mau cong trinh khoi cong moi 3-4" xfId="651"/>
    <cellStyle name="_KT (2)_5_ÿÿÿÿÿ_Bieu mau cong trinh khoi cong moi 3-4 2" xfId="652"/>
    <cellStyle name="_KT (2)_5_ÿÿÿÿÿ_Bieu3ODA" xfId="653"/>
    <cellStyle name="_KT (2)_5_ÿÿÿÿÿ_Bieu3ODA 2" xfId="654"/>
    <cellStyle name="_KT (2)_5_ÿÿÿÿÿ_Bieu4HTMT" xfId="655"/>
    <cellStyle name="_KT (2)_5_ÿÿÿÿÿ_Bieu4HTMT 2" xfId="656"/>
    <cellStyle name="_KT (2)_5_ÿÿÿÿÿ_kien giang 2" xfId="658"/>
    <cellStyle name="_KT (2)_5_ÿÿÿÿÿ_KH TPCP vung TNB (03-1-2012)" xfId="657"/>
    <cellStyle name="_KT (2)_BC  NAM 2007" xfId="659"/>
    <cellStyle name="_KT (2)_Bieu mau cong trinh khoi cong moi 3-4" xfId="660"/>
    <cellStyle name="_KT (2)_Bieu3ODA" xfId="661"/>
    <cellStyle name="_KT (2)_Bieu3ODA_1" xfId="662"/>
    <cellStyle name="_KT (2)_Bieu4HTMT" xfId="663"/>
    <cellStyle name="_KT (2)_bo sung von KCH nam 2010 va Du an tre kho khan" xfId="664"/>
    <cellStyle name="_KT (2)_Book1" xfId="665"/>
    <cellStyle name="_KT (2)_Book1 2" xfId="666"/>
    <cellStyle name="_KT (2)_Book1_BC-QT-WB-dthao" xfId="667"/>
    <cellStyle name="_KT (2)_Book1_BC-QT-WB-dthao_05-12  KH trung han 2016-2020 - Liem Thinh edited" xfId="668"/>
    <cellStyle name="_KT (2)_Book1_BC-QT-WB-dthao_Copy of 05-12  KH trung han 2016-2020 - Liem Thinh edited (1)" xfId="669"/>
    <cellStyle name="_KT (2)_Book1_BC-QT-WB-dthao_KH TPCP 2016-2020 (tong hop)" xfId="670"/>
    <cellStyle name="_KT (2)_Book1_kien giang 2" xfId="672"/>
    <cellStyle name="_KT (2)_Book1_KH TPCP vung TNB (03-1-2012)" xfId="671"/>
    <cellStyle name="_KT (2)_Copy of 05-12  KH trung han 2016-2020 - Liem Thinh edited (1)" xfId="673"/>
    <cellStyle name="_KT (2)_danh muc chuan bi dau tu 2011 ngay 07-6-2011" xfId="674"/>
    <cellStyle name="_KT (2)_Danh muc pbo nguon von XSKT, XDCB nam 2009 chuyen qua nam 2010" xfId="675"/>
    <cellStyle name="_KT (2)_dieu chinh KH 2011 ngay 26-5-2011111" xfId="676"/>
    <cellStyle name="_KT (2)_DS KCH PHAN BO VON NSDP NAM 2010" xfId="677"/>
    <cellStyle name="_KT (2)_GTGT 2003" xfId="679"/>
    <cellStyle name="_KT (2)_giao KH 2011 ngay 10-12-2010" xfId="678"/>
    <cellStyle name="_KT (2)_KE KHAI THUE GTGT 2004" xfId="680"/>
    <cellStyle name="_KT (2)_KE KHAI THUE GTGT 2004_BCTC2004" xfId="681"/>
    <cellStyle name="_KT (2)_kien giang 2" xfId="684"/>
    <cellStyle name="_KT (2)_KH TPCP 2016-2020 (tong hop)" xfId="682"/>
    <cellStyle name="_KT (2)_KH TPCP vung TNB (03-1-2012)" xfId="683"/>
    <cellStyle name="_KT (2)_Lora-tungchau" xfId="685"/>
    <cellStyle name="_KT (2)_Lora-tungchau 2" xfId="686"/>
    <cellStyle name="_KT (2)_Lora-tungchau_05-12  KH trung han 2016-2020 - Liem Thinh edited" xfId="687"/>
    <cellStyle name="_KT (2)_Lora-tungchau_Copy of 05-12  KH trung han 2016-2020 - Liem Thinh edited (1)" xfId="688"/>
    <cellStyle name="_KT (2)_Lora-tungchau_KH TPCP 2016-2020 (tong hop)" xfId="689"/>
    <cellStyle name="_KT (2)_N-X-T-04" xfId="690"/>
    <cellStyle name="_KT (2)_PERSONAL" xfId="691"/>
    <cellStyle name="_KT (2)_PERSONAL_BC CV 6403 BKHĐT" xfId="692"/>
    <cellStyle name="_KT (2)_PERSONAL_Bieu mau cong trinh khoi cong moi 3-4" xfId="693"/>
    <cellStyle name="_KT (2)_PERSONAL_Bieu3ODA" xfId="694"/>
    <cellStyle name="_KT (2)_PERSONAL_Bieu4HTMT" xfId="695"/>
    <cellStyle name="_KT (2)_PERSONAL_Book1" xfId="696"/>
    <cellStyle name="_KT (2)_PERSONAL_Book1 2" xfId="697"/>
    <cellStyle name="_KT (2)_PERSONAL_HTQ.8 GD1" xfId="698"/>
    <cellStyle name="_KT (2)_PERSONAL_HTQ.8 GD1_05-12  KH trung han 2016-2020 - Liem Thinh edited" xfId="699"/>
    <cellStyle name="_KT (2)_PERSONAL_HTQ.8 GD1_Copy of 05-12  KH trung han 2016-2020 - Liem Thinh edited (1)" xfId="700"/>
    <cellStyle name="_KT (2)_PERSONAL_HTQ.8 GD1_KH TPCP 2016-2020 (tong hop)" xfId="701"/>
    <cellStyle name="_KT (2)_PERSONAL_Luy ke von ung nam 2011 -Thoa gui ngay 12-8-2012" xfId="702"/>
    <cellStyle name="_KT (2)_PERSONAL_Tong hop KHCB 2001" xfId="703"/>
    <cellStyle name="_KT (2)_Qt-HT3PQ1(CauKho)" xfId="704"/>
    <cellStyle name="_KT (2)_TG-TH" xfId="705"/>
    <cellStyle name="_KT (2)_TK152-04" xfId="706"/>
    <cellStyle name="_KT (2)_ÿÿÿÿÿ" xfId="707"/>
    <cellStyle name="_KT (2)_ÿÿÿÿÿ_kien giang 2" xfId="709"/>
    <cellStyle name="_KT (2)_ÿÿÿÿÿ_KH TPCP vung TNB (03-1-2012)" xfId="708"/>
    <cellStyle name="_KT_TG" xfId="710"/>
    <cellStyle name="_KT_TG_1" xfId="711"/>
    <cellStyle name="_KT_TG_1 2" xfId="712"/>
    <cellStyle name="_KT_TG_1_05-12  KH trung han 2016-2020 - Liem Thinh edited" xfId="713"/>
    <cellStyle name="_KT_TG_1_ApGiaVatTu_cayxanh_latgach" xfId="714"/>
    <cellStyle name="_KT_TG_1_BANG TONG HOP TINH HINH THANH QUYET TOAN (MOI I)" xfId="715"/>
    <cellStyle name="_KT_TG_1_BANG TONG HOP TINH HINH THANH QUYET TOAN (MOI I) 2" xfId="716"/>
    <cellStyle name="_KT_TG_1_BAO CAO KLCT PT2000" xfId="717"/>
    <cellStyle name="_KT_TG_1_BAO CAO PT2000" xfId="718"/>
    <cellStyle name="_KT_TG_1_BAO CAO PT2000_Book1" xfId="719"/>
    <cellStyle name="_KT_TG_1_Bao cao XDCB 2001 - T11 KH dieu chinh 20-11-THAI" xfId="720"/>
    <cellStyle name="_KT_TG_1_BAO GIA NGAY 24-10-08 (co dam)" xfId="721"/>
    <cellStyle name="_KT_TG_1_BAO GIA NGAY 24-10-08 (co dam) 2" xfId="722"/>
    <cellStyle name="_KT_TG_1_BC  NAM 2007" xfId="723"/>
    <cellStyle name="_KT_TG_1_BC CV 6403 BKHĐT" xfId="724"/>
    <cellStyle name="_KT_TG_1_BC CV 6403 BKHĐT 2" xfId="725"/>
    <cellStyle name="_KT_TG_1_BC NQ11-CP - chinh sua lai" xfId="726"/>
    <cellStyle name="_KT_TG_1_BC NQ11-CP-Quynh sau bieu so3" xfId="727"/>
    <cellStyle name="_KT_TG_1_BC_NQ11-CP_-_Thao_sua_lai" xfId="728"/>
    <cellStyle name="_KT_TG_1_Bieu mau cong trinh khoi cong moi 3-4" xfId="729"/>
    <cellStyle name="_KT_TG_1_Bieu mau cong trinh khoi cong moi 3-4 2" xfId="730"/>
    <cellStyle name="_KT_TG_1_Bieu3ODA" xfId="731"/>
    <cellStyle name="_KT_TG_1_Bieu3ODA_1" xfId="732"/>
    <cellStyle name="_KT_TG_1_Bieu4HTMT" xfId="733"/>
    <cellStyle name="_KT_TG_1_Bieu4HTMT 2" xfId="734"/>
    <cellStyle name="_KT_TG_1_bo sung von KCH nam 2010 va Du an tre kho khan" xfId="735"/>
    <cellStyle name="_KT_TG_1_bo sung von KCH nam 2010 va Du an tre kho khan 2" xfId="736"/>
    <cellStyle name="_KT_TG_1_Book1" xfId="737"/>
    <cellStyle name="_KT_TG_1_Book1 2" xfId="738"/>
    <cellStyle name="_KT_TG_1_Book1_1" xfId="739"/>
    <cellStyle name="_KT_TG_1_Book1_1 2" xfId="740"/>
    <cellStyle name="_KT_TG_1_Book1_1 3" xfId="741"/>
    <cellStyle name="_KT_TG_1_Book1_1_BC CV 6403 BKHĐT" xfId="742"/>
    <cellStyle name="_KT_TG_1_Book1_1_BC CV 6403 BKHĐT 2" xfId="743"/>
    <cellStyle name="_KT_TG_1_Book1_1_Bieu mau cong trinh khoi cong moi 3-4" xfId="744"/>
    <cellStyle name="_KT_TG_1_Book1_1_Bieu mau cong trinh khoi cong moi 3-4 2" xfId="745"/>
    <cellStyle name="_KT_TG_1_Book1_1_Bieu3ODA" xfId="746"/>
    <cellStyle name="_KT_TG_1_Book1_1_Bieu3ODA 2" xfId="747"/>
    <cellStyle name="_KT_TG_1_Book1_1_Bieu4HTMT" xfId="748"/>
    <cellStyle name="_KT_TG_1_Book1_1_Bieu4HTMT 2" xfId="749"/>
    <cellStyle name="_KT_TG_1_Book1_1_Book1" xfId="750"/>
    <cellStyle name="_KT_TG_1_Book1_1_Luy ke von ung nam 2011 -Thoa gui ngay 12-8-2012" xfId="751"/>
    <cellStyle name="_KT_TG_1_Book1_1_Luy ke von ung nam 2011 -Thoa gui ngay 12-8-2012 2" xfId="752"/>
    <cellStyle name="_KT_TG_1_Book1_2" xfId="753"/>
    <cellStyle name="_KT_TG_1_Book1_2 2" xfId="754"/>
    <cellStyle name="_KT_TG_1_Book1_2_BC CV 6403 BKHĐT" xfId="755"/>
    <cellStyle name="_KT_TG_1_Book1_2_Bieu3ODA" xfId="756"/>
    <cellStyle name="_KT_TG_1_Book1_2_Luy ke von ung nam 2011 -Thoa gui ngay 12-8-2012" xfId="757"/>
    <cellStyle name="_KT_TG_1_Book1_3" xfId="758"/>
    <cellStyle name="_KT_TG_1_Book1_BC CV 6403 BKHĐT" xfId="759"/>
    <cellStyle name="_KT_TG_1_Book1_BC-QT-WB-dthao" xfId="760"/>
    <cellStyle name="_KT_TG_1_Book1_Bieu mau cong trinh khoi cong moi 3-4" xfId="761"/>
    <cellStyle name="_KT_TG_1_Book1_Bieu3ODA" xfId="762"/>
    <cellStyle name="_KT_TG_1_Book1_Bieu4HTMT" xfId="763"/>
    <cellStyle name="_KT_TG_1_Book1_bo sung von KCH nam 2010 va Du an tre kho khan" xfId="764"/>
    <cellStyle name="_KT_TG_1_Book1_Book1" xfId="765"/>
    <cellStyle name="_KT_TG_1_Book1_danh muc chuan bi dau tu 2011 ngay 07-6-2011" xfId="766"/>
    <cellStyle name="_KT_TG_1_Book1_Danh muc pbo nguon von XSKT, XDCB nam 2009 chuyen qua nam 2010" xfId="767"/>
    <cellStyle name="_KT_TG_1_Book1_dieu chinh KH 2011 ngay 26-5-2011111" xfId="768"/>
    <cellStyle name="_KT_TG_1_Book1_DS KCH PHAN BO VON NSDP NAM 2010" xfId="769"/>
    <cellStyle name="_KT_TG_1_Book1_giao KH 2011 ngay 10-12-2010" xfId="770"/>
    <cellStyle name="_KT_TG_1_Book1_Luy ke von ung nam 2011 -Thoa gui ngay 12-8-2012" xfId="771"/>
    <cellStyle name="_KT_TG_1_CAU Khanh Nam(Thi Cong)" xfId="772"/>
    <cellStyle name="_KT_TG_1_CAU Khanh Nam(Thi Cong) 2" xfId="773"/>
    <cellStyle name="_KT_TG_1_CoCauPhi (version 1)" xfId="776"/>
    <cellStyle name="_KT_TG_1_Copy of 05-12  KH trung han 2016-2020 - Liem Thinh edited (1)" xfId="777"/>
    <cellStyle name="_KT_TG_1_ChiHuong_ApGia" xfId="774"/>
    <cellStyle name="_KT_TG_1_ChiHuong_ApGia 2" xfId="775"/>
    <cellStyle name="_KT_TG_1_danh muc chuan bi dau tu 2011 ngay 07-6-2011" xfId="778"/>
    <cellStyle name="_KT_TG_1_Danh muc pbo nguon von XSKT, XDCB nam 2009 chuyen qua nam 2010" xfId="779"/>
    <cellStyle name="_KT_TG_1_Danh muc pbo nguon von XSKT, XDCB nam 2009 chuyen qua nam 2010 2" xfId="780"/>
    <cellStyle name="_KT_TG_1_DAU NOI PL-CL TAI PHU LAMHC" xfId="781"/>
    <cellStyle name="_KT_TG_1_dieu chinh KH 2011 ngay 26-5-2011111" xfId="782"/>
    <cellStyle name="_KT_TG_1_DS KCH PHAN BO VON NSDP NAM 2010" xfId="783"/>
    <cellStyle name="_KT_TG_1_DS KCH PHAN BO VON NSDP NAM 2010 2" xfId="784"/>
    <cellStyle name="_KT_TG_1_DTCDT MR.2N110.HOCMON.TDTOAN.CCUNG" xfId="785"/>
    <cellStyle name="_KT_TG_1_DU TRU VAT TU" xfId="786"/>
    <cellStyle name="_KT_TG_1_DU TRU VAT TU 2" xfId="787"/>
    <cellStyle name="_KT_TG_1_GTGT 2003" xfId="789"/>
    <cellStyle name="_KT_TG_1_giao KH 2011 ngay 10-12-2010" xfId="788"/>
    <cellStyle name="_KT_TG_1_KE KHAI THUE GTGT 2004" xfId="790"/>
    <cellStyle name="_KT_TG_1_KE KHAI THUE GTGT 2004 2" xfId="791"/>
    <cellStyle name="_KT_TG_1_KE KHAI THUE GTGT 2004_BCTC2004" xfId="792"/>
    <cellStyle name="_KT_TG_1_kien giang 2" xfId="795"/>
    <cellStyle name="_KT_TG_1_KH TPCP 2016-2020 (tong hop)" xfId="793"/>
    <cellStyle name="_KT_TG_1_KH TPCP vung TNB (03-1-2012)" xfId="794"/>
    <cellStyle name="_KT_TG_1_Lora-tungchau" xfId="796"/>
    <cellStyle name="_KT_TG_1_Luy ke von ung nam 2011 -Thoa gui ngay 12-8-2012" xfId="797"/>
    <cellStyle name="_KT_TG_1_Luy ke von ung nam 2011 -Thoa gui ngay 12-8-2012 2" xfId="798"/>
    <cellStyle name="_KT_TG_1_N-X-T-04" xfId="800"/>
    <cellStyle name="_KT_TG_1_NhanCong" xfId="799"/>
    <cellStyle name="_KT_TG_1_PGIA-phieu tham tra Kho bac" xfId="801"/>
    <cellStyle name="_KT_TG_1_PT02-02" xfId="804"/>
    <cellStyle name="_KT_TG_1_PT02-02_Book1" xfId="805"/>
    <cellStyle name="_KT_TG_1_PT02-03" xfId="806"/>
    <cellStyle name="_KT_TG_1_PT02-03_Book1" xfId="807"/>
    <cellStyle name="_KT_TG_1_phu luc tong ket tinh hinh TH giai doan 03-10 (ngay 30)" xfId="802"/>
    <cellStyle name="_KT_TG_1_phu luc tong ket tinh hinh TH giai doan 03-10 (ngay 30) 2" xfId="803"/>
    <cellStyle name="_KT_TG_1_Qt-HT3PQ1(CauKho)" xfId="808"/>
    <cellStyle name="_KT_TG_1_Sheet1" xfId="809"/>
    <cellStyle name="_KT_TG_1_TK152-04" xfId="810"/>
    <cellStyle name="_KT_TG_1_ÿÿÿÿÿ" xfId="811"/>
    <cellStyle name="_KT_TG_1_ÿÿÿÿÿ 2" xfId="812"/>
    <cellStyle name="_KT_TG_1_ÿÿÿÿÿ_Bieu mau cong trinh khoi cong moi 3-4" xfId="813"/>
    <cellStyle name="_KT_TG_1_ÿÿÿÿÿ_Bieu mau cong trinh khoi cong moi 3-4 2" xfId="814"/>
    <cellStyle name="_KT_TG_1_ÿÿÿÿÿ_Bieu3ODA" xfId="815"/>
    <cellStyle name="_KT_TG_1_ÿÿÿÿÿ_Bieu3ODA 2" xfId="816"/>
    <cellStyle name="_KT_TG_1_ÿÿÿÿÿ_Bieu4HTMT" xfId="817"/>
    <cellStyle name="_KT_TG_1_ÿÿÿÿÿ_Bieu4HTMT 2" xfId="818"/>
    <cellStyle name="_KT_TG_1_ÿÿÿÿÿ_kien giang 2" xfId="820"/>
    <cellStyle name="_KT_TG_1_ÿÿÿÿÿ_KH TPCP vung TNB (03-1-2012)" xfId="819"/>
    <cellStyle name="_KT_TG_2" xfId="821"/>
    <cellStyle name="_KT_TG_2 2" xfId="822"/>
    <cellStyle name="_KT_TG_2_05-12  KH trung han 2016-2020 - Liem Thinh edited" xfId="823"/>
    <cellStyle name="_KT_TG_2_ApGiaVatTu_cayxanh_latgach" xfId="824"/>
    <cellStyle name="_KT_TG_2_BANG TONG HOP TINH HINH THANH QUYET TOAN (MOI I)" xfId="825"/>
    <cellStyle name="_KT_TG_2_BANG TONG HOP TINH HINH THANH QUYET TOAN (MOI I) 2" xfId="826"/>
    <cellStyle name="_KT_TG_2_BAO CAO KLCT PT2000" xfId="827"/>
    <cellStyle name="_KT_TG_2_BAO CAO PT2000" xfId="828"/>
    <cellStyle name="_KT_TG_2_BAO CAO PT2000_Book1" xfId="829"/>
    <cellStyle name="_KT_TG_2_Bao cao XDCB 2001 - T11 KH dieu chinh 20-11-THAI" xfId="830"/>
    <cellStyle name="_KT_TG_2_BAO GIA NGAY 24-10-08 (co dam)" xfId="831"/>
    <cellStyle name="_KT_TG_2_BAO GIA NGAY 24-10-08 (co dam) 2" xfId="832"/>
    <cellStyle name="_KT_TG_2_BC  NAM 2007" xfId="833"/>
    <cellStyle name="_KT_TG_2_BC CV 6403 BKHĐT" xfId="834"/>
    <cellStyle name="_KT_TG_2_BC CV 6403 BKHĐT 2" xfId="835"/>
    <cellStyle name="_KT_TG_2_BC NQ11-CP - chinh sua lai" xfId="836"/>
    <cellStyle name="_KT_TG_2_BC NQ11-CP-Quynh sau bieu so3" xfId="837"/>
    <cellStyle name="_KT_TG_2_BC_NQ11-CP_-_Thao_sua_lai" xfId="838"/>
    <cellStyle name="_KT_TG_2_Bieu mau cong trinh khoi cong moi 3-4" xfId="839"/>
    <cellStyle name="_KT_TG_2_Bieu mau cong trinh khoi cong moi 3-4 2" xfId="840"/>
    <cellStyle name="_KT_TG_2_Bieu3ODA" xfId="841"/>
    <cellStyle name="_KT_TG_2_Bieu3ODA_1" xfId="842"/>
    <cellStyle name="_KT_TG_2_Bieu4HTMT" xfId="843"/>
    <cellStyle name="_KT_TG_2_Bieu4HTMT 2" xfId="844"/>
    <cellStyle name="_KT_TG_2_bo sung von KCH nam 2010 va Du an tre kho khan" xfId="845"/>
    <cellStyle name="_KT_TG_2_bo sung von KCH nam 2010 va Du an tre kho khan 2" xfId="846"/>
    <cellStyle name="_KT_TG_2_Book1" xfId="847"/>
    <cellStyle name="_KT_TG_2_Book1 2" xfId="848"/>
    <cellStyle name="_KT_TG_2_Book1_1" xfId="849"/>
    <cellStyle name="_KT_TG_2_Book1_1 2" xfId="850"/>
    <cellStyle name="_KT_TG_2_Book1_1 3" xfId="851"/>
    <cellStyle name="_KT_TG_2_Book1_1_BC CV 6403 BKHĐT" xfId="852"/>
    <cellStyle name="_KT_TG_2_Book1_1_BC CV 6403 BKHĐT 2" xfId="853"/>
    <cellStyle name="_KT_TG_2_Book1_1_Bieu mau cong trinh khoi cong moi 3-4" xfId="854"/>
    <cellStyle name="_KT_TG_2_Book1_1_Bieu mau cong trinh khoi cong moi 3-4 2" xfId="855"/>
    <cellStyle name="_KT_TG_2_Book1_1_Bieu3ODA" xfId="856"/>
    <cellStyle name="_KT_TG_2_Book1_1_Bieu3ODA 2" xfId="857"/>
    <cellStyle name="_KT_TG_2_Book1_1_Bieu4HTMT" xfId="858"/>
    <cellStyle name="_KT_TG_2_Book1_1_Bieu4HTMT 2" xfId="859"/>
    <cellStyle name="_KT_TG_2_Book1_1_Book1" xfId="860"/>
    <cellStyle name="_KT_TG_2_Book1_1_Luy ke von ung nam 2011 -Thoa gui ngay 12-8-2012" xfId="861"/>
    <cellStyle name="_KT_TG_2_Book1_1_Luy ke von ung nam 2011 -Thoa gui ngay 12-8-2012 2" xfId="862"/>
    <cellStyle name="_KT_TG_2_Book1_2" xfId="863"/>
    <cellStyle name="_KT_TG_2_Book1_2 2" xfId="864"/>
    <cellStyle name="_KT_TG_2_Book1_2_BC CV 6403 BKHĐT" xfId="865"/>
    <cellStyle name="_KT_TG_2_Book1_2_Bieu3ODA" xfId="866"/>
    <cellStyle name="_KT_TG_2_Book1_2_Luy ke von ung nam 2011 -Thoa gui ngay 12-8-2012" xfId="867"/>
    <cellStyle name="_KT_TG_2_Book1_3" xfId="868"/>
    <cellStyle name="_KT_TG_2_Book1_3 2" xfId="869"/>
    <cellStyle name="_KT_TG_2_Book1_BC CV 6403 BKHĐT" xfId="870"/>
    <cellStyle name="_KT_TG_2_Book1_Bieu mau cong trinh khoi cong moi 3-4" xfId="871"/>
    <cellStyle name="_KT_TG_2_Book1_Bieu3ODA" xfId="872"/>
    <cellStyle name="_KT_TG_2_Book1_Bieu4HTMT" xfId="873"/>
    <cellStyle name="_KT_TG_2_Book1_bo sung von KCH nam 2010 va Du an tre kho khan" xfId="874"/>
    <cellStyle name="_KT_TG_2_Book1_Book1" xfId="875"/>
    <cellStyle name="_KT_TG_2_Book1_danh muc chuan bi dau tu 2011 ngay 07-6-2011" xfId="876"/>
    <cellStyle name="_KT_TG_2_Book1_Danh muc pbo nguon von XSKT, XDCB nam 2009 chuyen qua nam 2010" xfId="877"/>
    <cellStyle name="_KT_TG_2_Book1_dieu chinh KH 2011 ngay 26-5-2011111" xfId="878"/>
    <cellStyle name="_KT_TG_2_Book1_DS KCH PHAN BO VON NSDP NAM 2010" xfId="879"/>
    <cellStyle name="_KT_TG_2_Book1_giao KH 2011 ngay 10-12-2010" xfId="880"/>
    <cellStyle name="_KT_TG_2_Book1_Luy ke von ung nam 2011 -Thoa gui ngay 12-8-2012" xfId="881"/>
    <cellStyle name="_KT_TG_2_CAU Khanh Nam(Thi Cong)" xfId="882"/>
    <cellStyle name="_KT_TG_2_CAU Khanh Nam(Thi Cong) 2" xfId="883"/>
    <cellStyle name="_KT_TG_2_CoCauPhi (version 1)" xfId="886"/>
    <cellStyle name="_KT_TG_2_Copy of 05-12  KH trung han 2016-2020 - Liem Thinh edited (1)" xfId="887"/>
    <cellStyle name="_KT_TG_2_ChiHuong_ApGia" xfId="884"/>
    <cellStyle name="_KT_TG_2_ChiHuong_ApGia 2" xfId="885"/>
    <cellStyle name="_KT_TG_2_danh muc chuan bi dau tu 2011 ngay 07-6-2011" xfId="888"/>
    <cellStyle name="_KT_TG_2_Danh muc pbo nguon von XSKT, XDCB nam 2009 chuyen qua nam 2010" xfId="889"/>
    <cellStyle name="_KT_TG_2_Danh muc pbo nguon von XSKT, XDCB nam 2009 chuyen qua nam 2010 2" xfId="890"/>
    <cellStyle name="_KT_TG_2_DAU NOI PL-CL TAI PHU LAMHC" xfId="891"/>
    <cellStyle name="_KT_TG_2_dieu chinh KH 2011 ngay 26-5-2011111" xfId="892"/>
    <cellStyle name="_KT_TG_2_DS KCH PHAN BO VON NSDP NAM 2010" xfId="893"/>
    <cellStyle name="_KT_TG_2_DS KCH PHAN BO VON NSDP NAM 2010 2" xfId="894"/>
    <cellStyle name="_KT_TG_2_DTCDT MR.2N110.HOCMON.TDTOAN.CCUNG" xfId="895"/>
    <cellStyle name="_KT_TG_2_DU TRU VAT TU" xfId="896"/>
    <cellStyle name="_KT_TG_2_DU TRU VAT TU 2" xfId="897"/>
    <cellStyle name="_KT_TG_2_GTGT 2003" xfId="899"/>
    <cellStyle name="_KT_TG_2_giao KH 2011 ngay 10-12-2010" xfId="898"/>
    <cellStyle name="_KT_TG_2_KE KHAI THUE GTGT 2004" xfId="900"/>
    <cellStyle name="_KT_TG_2_KE KHAI THUE GTGT 2004 2" xfId="901"/>
    <cellStyle name="_KT_TG_2_KE KHAI THUE GTGT 2004_BCTC2004" xfId="902"/>
    <cellStyle name="_KT_TG_2_kien giang 2" xfId="905"/>
    <cellStyle name="_KT_TG_2_KH TPCP 2016-2020 (tong hop)" xfId="903"/>
    <cellStyle name="_KT_TG_2_KH TPCP vung TNB (03-1-2012)" xfId="904"/>
    <cellStyle name="_KT_TG_2_Lora-tungchau" xfId="906"/>
    <cellStyle name="_KT_TG_2_Luy ke von ung nam 2011 -Thoa gui ngay 12-8-2012" xfId="907"/>
    <cellStyle name="_KT_TG_2_Luy ke von ung nam 2011 -Thoa gui ngay 12-8-2012 2" xfId="908"/>
    <cellStyle name="_KT_TG_2_N-X-T-04" xfId="910"/>
    <cellStyle name="_KT_TG_2_NhanCong" xfId="909"/>
    <cellStyle name="_KT_TG_2_PGIA-phieu tham tra Kho bac" xfId="911"/>
    <cellStyle name="_KT_TG_2_PT02-02" xfId="914"/>
    <cellStyle name="_KT_TG_2_PT02-02_Book1" xfId="915"/>
    <cellStyle name="_KT_TG_2_PT02-03" xfId="916"/>
    <cellStyle name="_KT_TG_2_PT02-03_Book1" xfId="917"/>
    <cellStyle name="_KT_TG_2_phu luc tong ket tinh hinh TH giai doan 03-10 (ngay 30)" xfId="912"/>
    <cellStyle name="_KT_TG_2_phu luc tong ket tinh hinh TH giai doan 03-10 (ngay 30) 2" xfId="913"/>
    <cellStyle name="_KT_TG_2_Qt-HT3PQ1(CauKho)" xfId="918"/>
    <cellStyle name="_KT_TG_2_Sheet1" xfId="919"/>
    <cellStyle name="_KT_TG_2_TK152-04" xfId="920"/>
    <cellStyle name="_KT_TG_2_ÿÿÿÿÿ" xfId="921"/>
    <cellStyle name="_KT_TG_2_ÿÿÿÿÿ 2" xfId="922"/>
    <cellStyle name="_KT_TG_2_ÿÿÿÿÿ_Bieu mau cong trinh khoi cong moi 3-4" xfId="923"/>
    <cellStyle name="_KT_TG_2_ÿÿÿÿÿ_Bieu mau cong trinh khoi cong moi 3-4 2" xfId="924"/>
    <cellStyle name="_KT_TG_2_ÿÿÿÿÿ_Bieu3ODA" xfId="925"/>
    <cellStyle name="_KT_TG_2_ÿÿÿÿÿ_Bieu3ODA 2" xfId="926"/>
    <cellStyle name="_KT_TG_2_ÿÿÿÿÿ_Bieu4HTMT" xfId="927"/>
    <cellStyle name="_KT_TG_2_ÿÿÿÿÿ_Bieu4HTMT 2" xfId="928"/>
    <cellStyle name="_KT_TG_2_ÿÿÿÿÿ_kien giang 2" xfId="930"/>
    <cellStyle name="_KT_TG_2_ÿÿÿÿÿ_KH TPCP vung TNB (03-1-2012)" xfId="929"/>
    <cellStyle name="_KT_TG_3" xfId="931"/>
    <cellStyle name="_KT_TG_4" xfId="932"/>
    <cellStyle name="_KT_TG_4 2" xfId="933"/>
    <cellStyle name="_KT_TG_4_05-12  KH trung han 2016-2020 - Liem Thinh edited" xfId="934"/>
    <cellStyle name="_KT_TG_4_Copy of 05-12  KH trung han 2016-2020 - Liem Thinh edited (1)" xfId="935"/>
    <cellStyle name="_KT_TG_4_KH TPCP 2016-2020 (tong hop)" xfId="936"/>
    <cellStyle name="_KT_TG_4_Lora-tungchau" xfId="937"/>
    <cellStyle name="_KT_TG_4_Lora-tungchau 2" xfId="938"/>
    <cellStyle name="_KT_TG_4_Lora-tungchau_05-12  KH trung han 2016-2020 - Liem Thinh edited" xfId="939"/>
    <cellStyle name="_KT_TG_4_Lora-tungchau_Copy of 05-12  KH trung han 2016-2020 - Liem Thinh edited (1)" xfId="940"/>
    <cellStyle name="_KT_TG_4_Lora-tungchau_KH TPCP 2016-2020 (tong hop)" xfId="941"/>
    <cellStyle name="_KT_TG_4_Qt-HT3PQ1(CauKho)" xfId="942"/>
    <cellStyle name="_KH 2009" xfId="229"/>
    <cellStyle name="_KH 2009_15_10_2013 BC nhu cau von doi ung ODA (2014-2016) ngay 15102013 Sua" xfId="230"/>
    <cellStyle name="_KH 2009_BC nhu cau von doi ung ODA nganh NN (BKH)" xfId="231"/>
    <cellStyle name="_KH 2009_BC nhu cau von doi ung ODA nganh NN (BKH)_05-12  KH trung han 2016-2020 - Liem Thinh edited" xfId="232"/>
    <cellStyle name="_KH 2009_BC nhu cau von doi ung ODA nganh NN (BKH)_Copy of 05-12  KH trung han 2016-2020 - Liem Thinh edited (1)" xfId="233"/>
    <cellStyle name="_KH 2009_BC Tai co cau (bieu TH)" xfId="234"/>
    <cellStyle name="_KH 2009_BC Tai co cau (bieu TH)_05-12  KH trung han 2016-2020 - Liem Thinh edited" xfId="235"/>
    <cellStyle name="_KH 2009_BC Tai co cau (bieu TH)_Copy of 05-12  KH trung han 2016-2020 - Liem Thinh edited (1)" xfId="236"/>
    <cellStyle name="_KH 2009_DK 2014-2015 final" xfId="237"/>
    <cellStyle name="_KH 2009_DK 2014-2015 final_05-12  KH trung han 2016-2020 - Liem Thinh edited" xfId="238"/>
    <cellStyle name="_KH 2009_DK 2014-2015 final_Copy of 05-12  KH trung han 2016-2020 - Liem Thinh edited (1)" xfId="239"/>
    <cellStyle name="_KH 2009_DK 2014-2015 new" xfId="240"/>
    <cellStyle name="_KH 2009_DK 2014-2015 new_05-12  KH trung han 2016-2020 - Liem Thinh edited" xfId="241"/>
    <cellStyle name="_KH 2009_DK 2014-2015 new_Copy of 05-12  KH trung han 2016-2020 - Liem Thinh edited (1)" xfId="242"/>
    <cellStyle name="_KH 2009_DK KH CBDT 2014 11-11-2013" xfId="243"/>
    <cellStyle name="_KH 2009_DK KH CBDT 2014 11-11-2013(1)" xfId="244"/>
    <cellStyle name="_KH 2009_DK KH CBDT 2014 11-11-2013(1)_05-12  KH trung han 2016-2020 - Liem Thinh edited" xfId="245"/>
    <cellStyle name="_KH 2009_DK KH CBDT 2014 11-11-2013(1)_Copy of 05-12  KH trung han 2016-2020 - Liem Thinh edited (1)" xfId="246"/>
    <cellStyle name="_KH 2009_DK KH CBDT 2014 11-11-2013_05-12  KH trung han 2016-2020 - Liem Thinh edited" xfId="247"/>
    <cellStyle name="_KH 2009_DK KH CBDT 2014 11-11-2013_Copy of 05-12  KH trung han 2016-2020 - Liem Thinh edited (1)" xfId="248"/>
    <cellStyle name="_KH 2009_KH 2011-2015" xfId="249"/>
    <cellStyle name="_KH 2009_tai co cau dau tu (tong hop)1" xfId="250"/>
    <cellStyle name="_KH 2012 (TPCP) Bac Lieu (25-12-2011)" xfId="251"/>
    <cellStyle name="_Kh ql62 (2010) 11-09" xfId="252"/>
    <cellStyle name="_KH TPCP 2010 17-3-10" xfId="253"/>
    <cellStyle name="_KH TPCP vung TNB (03-1-2012)" xfId="254"/>
    <cellStyle name="_KH ung von cap bach 2009-Cuc NTTS de nghi (sua)" xfId="255"/>
    <cellStyle name="_Khung 2012" xfId="256"/>
    <cellStyle name="_Khung nam 2010" xfId="257"/>
    <cellStyle name="_Lora-tungchau" xfId="943"/>
    <cellStyle name="_Lora-tungchau 2" xfId="944"/>
    <cellStyle name="_Lora-tungchau_05-12  KH trung han 2016-2020 - Liem Thinh edited" xfId="945"/>
    <cellStyle name="_Lora-tungchau_Copy of 05-12  KH trung han 2016-2020 - Liem Thinh edited (1)" xfId="946"/>
    <cellStyle name="_Lora-tungchau_KH TPCP 2016-2020 (tong hop)" xfId="947"/>
    <cellStyle name="_Luy ke von ung nam 2011 -Thoa gui ngay 12-8-2012" xfId="948"/>
    <cellStyle name="_mau so 3" xfId="949"/>
    <cellStyle name="_MauThanTKKT-goi7-DonGia2143(vl t7)" xfId="950"/>
    <cellStyle name="_MauThanTKKT-goi7-DonGia2143(vl t7)_!1 1 bao cao giao KH ve HTCMT vung TNB   12-12-2011" xfId="951"/>
    <cellStyle name="_MauThanTKKT-goi7-DonGia2143(vl t7)_Bieu4HTMT" xfId="952"/>
    <cellStyle name="_MauThanTKKT-goi7-DonGia2143(vl t7)_Bieu4HTMT_!1 1 bao cao giao KH ve HTCMT vung TNB   12-12-2011" xfId="953"/>
    <cellStyle name="_MauThanTKKT-goi7-DonGia2143(vl t7)_Bieu4HTMT_KH TPCP vung TNB (03-1-2012)" xfId="954"/>
    <cellStyle name="_MauThanTKKT-goi7-DonGia2143(vl t7)_KH TPCP vung TNB (03-1-2012)" xfId="955"/>
    <cellStyle name="_N-X-T-04" xfId="962"/>
    <cellStyle name="_Nhu cau von ung truoc 2011 Tha h Hoa + Nge An gui TW" xfId="956"/>
    <cellStyle name="_Nhu cau von ung truoc 2011 Tha h Hoa + Nge An gui TW_!1 1 bao cao giao KH ve HTCMT vung TNB   12-12-2011" xfId="957"/>
    <cellStyle name="_Nhu cau von ung truoc 2011 Tha h Hoa + Nge An gui TW_Bieu4HTMT" xfId="958"/>
    <cellStyle name="_Nhu cau von ung truoc 2011 Tha h Hoa + Nge An gui TW_Bieu4HTMT_!1 1 bao cao giao KH ve HTCMT vung TNB   12-12-2011" xfId="959"/>
    <cellStyle name="_Nhu cau von ung truoc 2011 Tha h Hoa + Nge An gui TW_Bieu4HTMT_KH TPCP vung TNB (03-1-2012)" xfId="960"/>
    <cellStyle name="_Nhu cau von ung truoc 2011 Tha h Hoa + Nge An gui TW_KH TPCP vung TNB (03-1-2012)" xfId="961"/>
    <cellStyle name="_PERSONAL" xfId="963"/>
    <cellStyle name="_PERSONAL_BC CV 6403 BKHĐT" xfId="964"/>
    <cellStyle name="_PERSONAL_Bieu mau cong trinh khoi cong moi 3-4" xfId="965"/>
    <cellStyle name="_PERSONAL_Bieu3ODA" xfId="966"/>
    <cellStyle name="_PERSONAL_Bieu4HTMT" xfId="967"/>
    <cellStyle name="_PERSONAL_Book1" xfId="968"/>
    <cellStyle name="_PERSONAL_Book1 2" xfId="969"/>
    <cellStyle name="_PERSONAL_HTQ.8 GD1" xfId="970"/>
    <cellStyle name="_PERSONAL_HTQ.8 GD1_05-12  KH trung han 2016-2020 - Liem Thinh edited" xfId="971"/>
    <cellStyle name="_PERSONAL_HTQ.8 GD1_Copy of 05-12  KH trung han 2016-2020 - Liem Thinh edited (1)" xfId="972"/>
    <cellStyle name="_PERSONAL_HTQ.8 GD1_KH TPCP 2016-2020 (tong hop)" xfId="973"/>
    <cellStyle name="_PERSONAL_Luy ke von ung nam 2011 -Thoa gui ngay 12-8-2012" xfId="974"/>
    <cellStyle name="_PERSONAL_Tong hop KHCB 2001" xfId="975"/>
    <cellStyle name="_Phan bo KH 2009 TPCP" xfId="976"/>
    <cellStyle name="_phong bo mon22" xfId="977"/>
    <cellStyle name="_phong bo mon22_!1 1 bao cao giao KH ve HTCMT vung TNB   12-12-2011" xfId="978"/>
    <cellStyle name="_phong bo mon22_KH TPCP vung TNB (03-1-2012)" xfId="979"/>
    <cellStyle name="_Phu luc 2 (Bieu 2) TH KH 2010" xfId="980"/>
    <cellStyle name="_phu luc tong ket tinh hinh TH giai doan 03-10 (ngay 30)" xfId="981"/>
    <cellStyle name="_Phuluckinhphi_DC_lan 4_YL" xfId="982"/>
    <cellStyle name="_Q TOAN  SCTX QL.62 QUI I ( oanh)" xfId="983"/>
    <cellStyle name="_Q TOAN  SCTX QL.62 QUI II ( oanh)" xfId="984"/>
    <cellStyle name="_QT SCTXQL62_QT1 (Cty QL)" xfId="985"/>
    <cellStyle name="_Qt-HT3PQ1(CauKho)" xfId="986"/>
    <cellStyle name="_Sheet1" xfId="987"/>
    <cellStyle name="_Sheet2" xfId="988"/>
    <cellStyle name="_TG-TH" xfId="989"/>
    <cellStyle name="_TG-TH_1" xfId="990"/>
    <cellStyle name="_TG-TH_1 2" xfId="991"/>
    <cellStyle name="_TG-TH_1_05-12  KH trung han 2016-2020 - Liem Thinh edited" xfId="992"/>
    <cellStyle name="_TG-TH_1_ApGiaVatTu_cayxanh_latgach" xfId="993"/>
    <cellStyle name="_TG-TH_1_BANG TONG HOP TINH HINH THANH QUYET TOAN (MOI I)" xfId="994"/>
    <cellStyle name="_TG-TH_1_BANG TONG HOP TINH HINH THANH QUYET TOAN (MOI I) 2" xfId="995"/>
    <cellStyle name="_TG-TH_1_BAO CAO KLCT PT2000" xfId="996"/>
    <cellStyle name="_TG-TH_1_BAO CAO PT2000" xfId="997"/>
    <cellStyle name="_TG-TH_1_BAO CAO PT2000_Book1" xfId="998"/>
    <cellStyle name="_TG-TH_1_Bao cao XDCB 2001 - T11 KH dieu chinh 20-11-THAI" xfId="999"/>
    <cellStyle name="_TG-TH_1_BAO GIA NGAY 24-10-08 (co dam)" xfId="1000"/>
    <cellStyle name="_TG-TH_1_BAO GIA NGAY 24-10-08 (co dam) 2" xfId="1001"/>
    <cellStyle name="_TG-TH_1_BC  NAM 2007" xfId="1002"/>
    <cellStyle name="_TG-TH_1_BC CV 6403 BKHĐT" xfId="1003"/>
    <cellStyle name="_TG-TH_1_BC CV 6403 BKHĐT 2" xfId="1004"/>
    <cellStyle name="_TG-TH_1_BC NQ11-CP - chinh sua lai" xfId="1005"/>
    <cellStyle name="_TG-TH_1_BC NQ11-CP-Quynh sau bieu so3" xfId="1006"/>
    <cellStyle name="_TG-TH_1_BC_NQ11-CP_-_Thao_sua_lai" xfId="1007"/>
    <cellStyle name="_TG-TH_1_Bieu mau cong trinh khoi cong moi 3-4" xfId="1008"/>
    <cellStyle name="_TG-TH_1_Bieu mau cong trinh khoi cong moi 3-4 2" xfId="1009"/>
    <cellStyle name="_TG-TH_1_Bieu3ODA" xfId="1010"/>
    <cellStyle name="_TG-TH_1_Bieu3ODA_1" xfId="1011"/>
    <cellStyle name="_TG-TH_1_Bieu4HTMT" xfId="1012"/>
    <cellStyle name="_TG-TH_1_Bieu4HTMT 2" xfId="1013"/>
    <cellStyle name="_TG-TH_1_bo sung von KCH nam 2010 va Du an tre kho khan" xfId="1014"/>
    <cellStyle name="_TG-TH_1_bo sung von KCH nam 2010 va Du an tre kho khan 2" xfId="1015"/>
    <cellStyle name="_TG-TH_1_Book1" xfId="1016"/>
    <cellStyle name="_TG-TH_1_Book1 2" xfId="1017"/>
    <cellStyle name="_TG-TH_1_Book1_1" xfId="1018"/>
    <cellStyle name="_TG-TH_1_Book1_1 2" xfId="1019"/>
    <cellStyle name="_TG-TH_1_Book1_1 3" xfId="1020"/>
    <cellStyle name="_TG-TH_1_Book1_1_BC CV 6403 BKHĐT" xfId="1021"/>
    <cellStyle name="_TG-TH_1_Book1_1_BC CV 6403 BKHĐT 2" xfId="1022"/>
    <cellStyle name="_TG-TH_1_Book1_1_Bieu mau cong trinh khoi cong moi 3-4" xfId="1023"/>
    <cellStyle name="_TG-TH_1_Book1_1_Bieu mau cong trinh khoi cong moi 3-4 2" xfId="1024"/>
    <cellStyle name="_TG-TH_1_Book1_1_Bieu3ODA" xfId="1025"/>
    <cellStyle name="_TG-TH_1_Book1_1_Bieu3ODA 2" xfId="1026"/>
    <cellStyle name="_TG-TH_1_Book1_1_Bieu4HTMT" xfId="1027"/>
    <cellStyle name="_TG-TH_1_Book1_1_Bieu4HTMT 2" xfId="1028"/>
    <cellStyle name="_TG-TH_1_Book1_1_Book1" xfId="1029"/>
    <cellStyle name="_TG-TH_1_Book1_1_Luy ke von ung nam 2011 -Thoa gui ngay 12-8-2012" xfId="1030"/>
    <cellStyle name="_TG-TH_1_Book1_1_Luy ke von ung nam 2011 -Thoa gui ngay 12-8-2012 2" xfId="1031"/>
    <cellStyle name="_TG-TH_1_Book1_2" xfId="1032"/>
    <cellStyle name="_TG-TH_1_Book1_2 2" xfId="1033"/>
    <cellStyle name="_TG-TH_1_Book1_2_BC CV 6403 BKHĐT" xfId="1034"/>
    <cellStyle name="_TG-TH_1_Book1_2_Bieu3ODA" xfId="1035"/>
    <cellStyle name="_TG-TH_1_Book1_2_Luy ke von ung nam 2011 -Thoa gui ngay 12-8-2012" xfId="1036"/>
    <cellStyle name="_TG-TH_1_Book1_3" xfId="1037"/>
    <cellStyle name="_TG-TH_1_Book1_BC CV 6403 BKHĐT" xfId="1038"/>
    <cellStyle name="_TG-TH_1_Book1_BC-QT-WB-dthao" xfId="1039"/>
    <cellStyle name="_TG-TH_1_Book1_Bieu mau cong trinh khoi cong moi 3-4" xfId="1040"/>
    <cellStyle name="_TG-TH_1_Book1_Bieu3ODA" xfId="1041"/>
    <cellStyle name="_TG-TH_1_Book1_Bieu4HTMT" xfId="1042"/>
    <cellStyle name="_TG-TH_1_Book1_bo sung von KCH nam 2010 va Du an tre kho khan" xfId="1043"/>
    <cellStyle name="_TG-TH_1_Book1_Book1" xfId="1044"/>
    <cellStyle name="_TG-TH_1_Book1_danh muc chuan bi dau tu 2011 ngay 07-6-2011" xfId="1045"/>
    <cellStyle name="_TG-TH_1_Book1_Danh muc pbo nguon von XSKT, XDCB nam 2009 chuyen qua nam 2010" xfId="1046"/>
    <cellStyle name="_TG-TH_1_Book1_dieu chinh KH 2011 ngay 26-5-2011111" xfId="1047"/>
    <cellStyle name="_TG-TH_1_Book1_DS KCH PHAN BO VON NSDP NAM 2010" xfId="1048"/>
    <cellStyle name="_TG-TH_1_Book1_giao KH 2011 ngay 10-12-2010" xfId="1049"/>
    <cellStyle name="_TG-TH_1_Book1_Luy ke von ung nam 2011 -Thoa gui ngay 12-8-2012" xfId="1050"/>
    <cellStyle name="_TG-TH_1_CAU Khanh Nam(Thi Cong)" xfId="1051"/>
    <cellStyle name="_TG-TH_1_CAU Khanh Nam(Thi Cong) 2" xfId="1052"/>
    <cellStyle name="_TG-TH_1_CoCauPhi (version 1)" xfId="1055"/>
    <cellStyle name="_TG-TH_1_Copy of 05-12  KH trung han 2016-2020 - Liem Thinh edited (1)" xfId="1056"/>
    <cellStyle name="_TG-TH_1_ChiHuong_ApGia" xfId="1053"/>
    <cellStyle name="_TG-TH_1_ChiHuong_ApGia 2" xfId="1054"/>
    <cellStyle name="_TG-TH_1_danh muc chuan bi dau tu 2011 ngay 07-6-2011" xfId="1057"/>
    <cellStyle name="_TG-TH_1_Danh muc pbo nguon von XSKT, XDCB nam 2009 chuyen qua nam 2010" xfId="1058"/>
    <cellStyle name="_TG-TH_1_Danh muc pbo nguon von XSKT, XDCB nam 2009 chuyen qua nam 2010 2" xfId="1059"/>
    <cellStyle name="_TG-TH_1_DAU NOI PL-CL TAI PHU LAMHC" xfId="1060"/>
    <cellStyle name="_TG-TH_1_dieu chinh KH 2011 ngay 26-5-2011111" xfId="1061"/>
    <cellStyle name="_TG-TH_1_DS KCH PHAN BO VON NSDP NAM 2010" xfId="1062"/>
    <cellStyle name="_TG-TH_1_DS KCH PHAN BO VON NSDP NAM 2010 2" xfId="1063"/>
    <cellStyle name="_TG-TH_1_DTCDT MR.2N110.HOCMON.TDTOAN.CCUNG" xfId="1064"/>
    <cellStyle name="_TG-TH_1_DU TRU VAT TU" xfId="1065"/>
    <cellStyle name="_TG-TH_1_DU TRU VAT TU 2" xfId="1066"/>
    <cellStyle name="_TG-TH_1_GTGT 2003" xfId="1068"/>
    <cellStyle name="_TG-TH_1_giao KH 2011 ngay 10-12-2010" xfId="1067"/>
    <cellStyle name="_TG-TH_1_KE KHAI THUE GTGT 2004" xfId="1069"/>
    <cellStyle name="_TG-TH_1_KE KHAI THUE GTGT 2004 2" xfId="1070"/>
    <cellStyle name="_TG-TH_1_KE KHAI THUE GTGT 2004_BCTC2004" xfId="1071"/>
    <cellStyle name="_TG-TH_1_kien giang 2" xfId="1074"/>
    <cellStyle name="_TG-TH_1_KH TPCP 2016-2020 (tong hop)" xfId="1072"/>
    <cellStyle name="_TG-TH_1_KH TPCP vung TNB (03-1-2012)" xfId="1073"/>
    <cellStyle name="_TG-TH_1_Lora-tungchau" xfId="1075"/>
    <cellStyle name="_TG-TH_1_Luy ke von ung nam 2011 -Thoa gui ngay 12-8-2012" xfId="1076"/>
    <cellStyle name="_TG-TH_1_Luy ke von ung nam 2011 -Thoa gui ngay 12-8-2012 2" xfId="1077"/>
    <cellStyle name="_TG-TH_1_N-X-T-04" xfId="1079"/>
    <cellStyle name="_TG-TH_1_NhanCong" xfId="1078"/>
    <cellStyle name="_TG-TH_1_PGIA-phieu tham tra Kho bac" xfId="1080"/>
    <cellStyle name="_TG-TH_1_PT02-02" xfId="1083"/>
    <cellStyle name="_TG-TH_1_PT02-02_Book1" xfId="1084"/>
    <cellStyle name="_TG-TH_1_PT02-03" xfId="1085"/>
    <cellStyle name="_TG-TH_1_PT02-03_Book1" xfId="1086"/>
    <cellStyle name="_TG-TH_1_phu luc tong ket tinh hinh TH giai doan 03-10 (ngay 30)" xfId="1081"/>
    <cellStyle name="_TG-TH_1_phu luc tong ket tinh hinh TH giai doan 03-10 (ngay 30) 2" xfId="1082"/>
    <cellStyle name="_TG-TH_1_Qt-HT3PQ1(CauKho)" xfId="1087"/>
    <cellStyle name="_TG-TH_1_Sheet1" xfId="1088"/>
    <cellStyle name="_TG-TH_1_TK152-04" xfId="1089"/>
    <cellStyle name="_TG-TH_1_ÿÿÿÿÿ" xfId="1090"/>
    <cellStyle name="_TG-TH_1_ÿÿÿÿÿ 2" xfId="1091"/>
    <cellStyle name="_TG-TH_1_ÿÿÿÿÿ_Bieu mau cong trinh khoi cong moi 3-4" xfId="1092"/>
    <cellStyle name="_TG-TH_1_ÿÿÿÿÿ_Bieu mau cong trinh khoi cong moi 3-4 2" xfId="1093"/>
    <cellStyle name="_TG-TH_1_ÿÿÿÿÿ_Bieu3ODA" xfId="1094"/>
    <cellStyle name="_TG-TH_1_ÿÿÿÿÿ_Bieu3ODA 2" xfId="1095"/>
    <cellStyle name="_TG-TH_1_ÿÿÿÿÿ_Bieu4HTMT" xfId="1096"/>
    <cellStyle name="_TG-TH_1_ÿÿÿÿÿ_Bieu4HTMT 2" xfId="1097"/>
    <cellStyle name="_TG-TH_1_ÿÿÿÿÿ_kien giang 2" xfId="1099"/>
    <cellStyle name="_TG-TH_1_ÿÿÿÿÿ_KH TPCP vung TNB (03-1-2012)" xfId="1098"/>
    <cellStyle name="_TG-TH_2" xfId="1100"/>
    <cellStyle name="_TG-TH_2 2" xfId="1101"/>
    <cellStyle name="_TG-TH_2_05-12  KH trung han 2016-2020 - Liem Thinh edited" xfId="1102"/>
    <cellStyle name="_TG-TH_2_ApGiaVatTu_cayxanh_latgach" xfId="1103"/>
    <cellStyle name="_TG-TH_2_BANG TONG HOP TINH HINH THANH QUYET TOAN (MOI I)" xfId="1104"/>
    <cellStyle name="_TG-TH_2_BANG TONG HOP TINH HINH THANH QUYET TOAN (MOI I) 2" xfId="1105"/>
    <cellStyle name="_TG-TH_2_BAO CAO KLCT PT2000" xfId="1106"/>
    <cellStyle name="_TG-TH_2_BAO CAO PT2000" xfId="1107"/>
    <cellStyle name="_TG-TH_2_BAO CAO PT2000_Book1" xfId="1108"/>
    <cellStyle name="_TG-TH_2_Bao cao XDCB 2001 - T11 KH dieu chinh 20-11-THAI" xfId="1109"/>
    <cellStyle name="_TG-TH_2_BAO GIA NGAY 24-10-08 (co dam)" xfId="1110"/>
    <cellStyle name="_TG-TH_2_BAO GIA NGAY 24-10-08 (co dam) 2" xfId="1111"/>
    <cellStyle name="_TG-TH_2_BC  NAM 2007" xfId="1112"/>
    <cellStyle name="_TG-TH_2_BC CV 6403 BKHĐT" xfId="1113"/>
    <cellStyle name="_TG-TH_2_BC CV 6403 BKHĐT 2" xfId="1114"/>
    <cellStyle name="_TG-TH_2_BC NQ11-CP - chinh sua lai" xfId="1115"/>
    <cellStyle name="_TG-TH_2_BC NQ11-CP-Quynh sau bieu so3" xfId="1116"/>
    <cellStyle name="_TG-TH_2_BC_NQ11-CP_-_Thao_sua_lai" xfId="1117"/>
    <cellStyle name="_TG-TH_2_Bieu mau cong trinh khoi cong moi 3-4" xfId="1118"/>
    <cellStyle name="_TG-TH_2_Bieu mau cong trinh khoi cong moi 3-4 2" xfId="1119"/>
    <cellStyle name="_TG-TH_2_Bieu3ODA" xfId="1120"/>
    <cellStyle name="_TG-TH_2_Bieu3ODA_1" xfId="1121"/>
    <cellStyle name="_TG-TH_2_Bieu4HTMT" xfId="1122"/>
    <cellStyle name="_TG-TH_2_Bieu4HTMT 2" xfId="1123"/>
    <cellStyle name="_TG-TH_2_bo sung von KCH nam 2010 va Du an tre kho khan" xfId="1124"/>
    <cellStyle name="_TG-TH_2_bo sung von KCH nam 2010 va Du an tre kho khan 2" xfId="1125"/>
    <cellStyle name="_TG-TH_2_Book1" xfId="1126"/>
    <cellStyle name="_TG-TH_2_Book1 2" xfId="1127"/>
    <cellStyle name="_TG-TH_2_Book1_1" xfId="1128"/>
    <cellStyle name="_TG-TH_2_Book1_1 2" xfId="1129"/>
    <cellStyle name="_TG-TH_2_Book1_1 3" xfId="1130"/>
    <cellStyle name="_TG-TH_2_Book1_1_BC CV 6403 BKHĐT" xfId="1131"/>
    <cellStyle name="_TG-TH_2_Book1_1_BC CV 6403 BKHĐT 2" xfId="1132"/>
    <cellStyle name="_TG-TH_2_Book1_1_Bieu mau cong trinh khoi cong moi 3-4" xfId="1133"/>
    <cellStyle name="_TG-TH_2_Book1_1_Bieu mau cong trinh khoi cong moi 3-4 2" xfId="1134"/>
    <cellStyle name="_TG-TH_2_Book1_1_Bieu3ODA" xfId="1135"/>
    <cellStyle name="_TG-TH_2_Book1_1_Bieu3ODA 2" xfId="1136"/>
    <cellStyle name="_TG-TH_2_Book1_1_Bieu4HTMT" xfId="1137"/>
    <cellStyle name="_TG-TH_2_Book1_1_Bieu4HTMT 2" xfId="1138"/>
    <cellStyle name="_TG-TH_2_Book1_1_Book1" xfId="1139"/>
    <cellStyle name="_TG-TH_2_Book1_1_Luy ke von ung nam 2011 -Thoa gui ngay 12-8-2012" xfId="1140"/>
    <cellStyle name="_TG-TH_2_Book1_1_Luy ke von ung nam 2011 -Thoa gui ngay 12-8-2012 2" xfId="1141"/>
    <cellStyle name="_TG-TH_2_Book1_2" xfId="1142"/>
    <cellStyle name="_TG-TH_2_Book1_2 2" xfId="1143"/>
    <cellStyle name="_TG-TH_2_Book1_2_BC CV 6403 BKHĐT" xfId="1144"/>
    <cellStyle name="_TG-TH_2_Book1_2_Bieu3ODA" xfId="1145"/>
    <cellStyle name="_TG-TH_2_Book1_2_Luy ke von ung nam 2011 -Thoa gui ngay 12-8-2012" xfId="1146"/>
    <cellStyle name="_TG-TH_2_Book1_3" xfId="1147"/>
    <cellStyle name="_TG-TH_2_Book1_3 2" xfId="1148"/>
    <cellStyle name="_TG-TH_2_Book1_BC CV 6403 BKHĐT" xfId="1149"/>
    <cellStyle name="_TG-TH_2_Book1_Bieu mau cong trinh khoi cong moi 3-4" xfId="1150"/>
    <cellStyle name="_TG-TH_2_Book1_Bieu3ODA" xfId="1151"/>
    <cellStyle name="_TG-TH_2_Book1_Bieu4HTMT" xfId="1152"/>
    <cellStyle name="_TG-TH_2_Book1_bo sung von KCH nam 2010 va Du an tre kho khan" xfId="1153"/>
    <cellStyle name="_TG-TH_2_Book1_Book1" xfId="1154"/>
    <cellStyle name="_TG-TH_2_Book1_danh muc chuan bi dau tu 2011 ngay 07-6-2011" xfId="1155"/>
    <cellStyle name="_TG-TH_2_Book1_Danh muc pbo nguon von XSKT, XDCB nam 2009 chuyen qua nam 2010" xfId="1156"/>
    <cellStyle name="_TG-TH_2_Book1_dieu chinh KH 2011 ngay 26-5-2011111" xfId="1157"/>
    <cellStyle name="_TG-TH_2_Book1_DS KCH PHAN BO VON NSDP NAM 2010" xfId="1158"/>
    <cellStyle name="_TG-TH_2_Book1_giao KH 2011 ngay 10-12-2010" xfId="1159"/>
    <cellStyle name="_TG-TH_2_Book1_Luy ke von ung nam 2011 -Thoa gui ngay 12-8-2012" xfId="1160"/>
    <cellStyle name="_TG-TH_2_CAU Khanh Nam(Thi Cong)" xfId="1161"/>
    <cellStyle name="_TG-TH_2_CAU Khanh Nam(Thi Cong) 2" xfId="1162"/>
    <cellStyle name="_TG-TH_2_CoCauPhi (version 1)" xfId="1165"/>
    <cellStyle name="_TG-TH_2_Copy of 05-12  KH trung han 2016-2020 - Liem Thinh edited (1)" xfId="1166"/>
    <cellStyle name="_TG-TH_2_ChiHuong_ApGia" xfId="1163"/>
    <cellStyle name="_TG-TH_2_ChiHuong_ApGia 2" xfId="1164"/>
    <cellStyle name="_TG-TH_2_danh muc chuan bi dau tu 2011 ngay 07-6-2011" xfId="1167"/>
    <cellStyle name="_TG-TH_2_Danh muc pbo nguon von XSKT, XDCB nam 2009 chuyen qua nam 2010" xfId="1168"/>
    <cellStyle name="_TG-TH_2_Danh muc pbo nguon von XSKT, XDCB nam 2009 chuyen qua nam 2010 2" xfId="1169"/>
    <cellStyle name="_TG-TH_2_DAU NOI PL-CL TAI PHU LAMHC" xfId="1170"/>
    <cellStyle name="_TG-TH_2_dieu chinh KH 2011 ngay 26-5-2011111" xfId="1171"/>
    <cellStyle name="_TG-TH_2_DS KCH PHAN BO VON NSDP NAM 2010" xfId="1172"/>
    <cellStyle name="_TG-TH_2_DS KCH PHAN BO VON NSDP NAM 2010 2" xfId="1173"/>
    <cellStyle name="_TG-TH_2_DTCDT MR.2N110.HOCMON.TDTOAN.CCUNG" xfId="1174"/>
    <cellStyle name="_TG-TH_2_DU TRU VAT TU" xfId="1175"/>
    <cellStyle name="_TG-TH_2_DU TRU VAT TU 2" xfId="1176"/>
    <cellStyle name="_TG-TH_2_GTGT 2003" xfId="1178"/>
    <cellStyle name="_TG-TH_2_giao KH 2011 ngay 10-12-2010" xfId="1177"/>
    <cellStyle name="_TG-TH_2_KE KHAI THUE GTGT 2004" xfId="1179"/>
    <cellStyle name="_TG-TH_2_KE KHAI THUE GTGT 2004 2" xfId="1180"/>
    <cellStyle name="_TG-TH_2_KE KHAI THUE GTGT 2004_BCTC2004" xfId="1181"/>
    <cellStyle name="_TG-TH_2_kien giang 2" xfId="1184"/>
    <cellStyle name="_TG-TH_2_KH TPCP 2016-2020 (tong hop)" xfId="1182"/>
    <cellStyle name="_TG-TH_2_KH TPCP vung TNB (03-1-2012)" xfId="1183"/>
    <cellStyle name="_TG-TH_2_Lora-tungchau" xfId="1185"/>
    <cellStyle name="_TG-TH_2_Luy ke von ung nam 2011 -Thoa gui ngay 12-8-2012" xfId="1186"/>
    <cellStyle name="_TG-TH_2_Luy ke von ung nam 2011 -Thoa gui ngay 12-8-2012 2" xfId="1187"/>
    <cellStyle name="_TG-TH_2_N-X-T-04" xfId="1189"/>
    <cellStyle name="_TG-TH_2_NhanCong" xfId="1188"/>
    <cellStyle name="_TG-TH_2_PGIA-phieu tham tra Kho bac" xfId="1190"/>
    <cellStyle name="_TG-TH_2_PT02-02" xfId="1193"/>
    <cellStyle name="_TG-TH_2_PT02-02_Book1" xfId="1194"/>
    <cellStyle name="_TG-TH_2_PT02-03" xfId="1195"/>
    <cellStyle name="_TG-TH_2_PT02-03_Book1" xfId="1196"/>
    <cellStyle name="_TG-TH_2_phu luc tong ket tinh hinh TH giai doan 03-10 (ngay 30)" xfId="1191"/>
    <cellStyle name="_TG-TH_2_phu luc tong ket tinh hinh TH giai doan 03-10 (ngay 30) 2" xfId="1192"/>
    <cellStyle name="_TG-TH_2_Qt-HT3PQ1(CauKho)" xfId="1197"/>
    <cellStyle name="_TG-TH_2_Sheet1" xfId="1198"/>
    <cellStyle name="_TG-TH_2_TK152-04" xfId="1199"/>
    <cellStyle name="_TG-TH_2_ÿÿÿÿÿ" xfId="1200"/>
    <cellStyle name="_TG-TH_2_ÿÿÿÿÿ 2" xfId="1201"/>
    <cellStyle name="_TG-TH_2_ÿÿÿÿÿ_Bieu mau cong trinh khoi cong moi 3-4" xfId="1202"/>
    <cellStyle name="_TG-TH_2_ÿÿÿÿÿ_Bieu mau cong trinh khoi cong moi 3-4 2" xfId="1203"/>
    <cellStyle name="_TG-TH_2_ÿÿÿÿÿ_Bieu3ODA" xfId="1204"/>
    <cellStyle name="_TG-TH_2_ÿÿÿÿÿ_Bieu3ODA 2" xfId="1205"/>
    <cellStyle name="_TG-TH_2_ÿÿÿÿÿ_Bieu4HTMT" xfId="1206"/>
    <cellStyle name="_TG-TH_2_ÿÿÿÿÿ_Bieu4HTMT 2" xfId="1207"/>
    <cellStyle name="_TG-TH_2_ÿÿÿÿÿ_kien giang 2" xfId="1209"/>
    <cellStyle name="_TG-TH_2_ÿÿÿÿÿ_KH TPCP vung TNB (03-1-2012)" xfId="1208"/>
    <cellStyle name="_TG-TH_3" xfId="1210"/>
    <cellStyle name="_TG-TH_3 2" xfId="1211"/>
    <cellStyle name="_TG-TH_3_05-12  KH trung han 2016-2020 - Liem Thinh edited" xfId="1212"/>
    <cellStyle name="_TG-TH_3_Copy of 05-12  KH trung han 2016-2020 - Liem Thinh edited (1)" xfId="1213"/>
    <cellStyle name="_TG-TH_3_KH TPCP 2016-2020 (tong hop)" xfId="1214"/>
    <cellStyle name="_TG-TH_3_Lora-tungchau" xfId="1215"/>
    <cellStyle name="_TG-TH_3_Lora-tungchau 2" xfId="1216"/>
    <cellStyle name="_TG-TH_3_Lora-tungchau_05-12  KH trung han 2016-2020 - Liem Thinh edited" xfId="1217"/>
    <cellStyle name="_TG-TH_3_Lora-tungchau_Copy of 05-12  KH trung han 2016-2020 - Liem Thinh edited (1)" xfId="1218"/>
    <cellStyle name="_TG-TH_3_Lora-tungchau_KH TPCP 2016-2020 (tong hop)" xfId="1219"/>
    <cellStyle name="_TG-TH_3_Qt-HT3PQ1(CauKho)" xfId="1220"/>
    <cellStyle name="_TG-TH_4" xfId="1221"/>
    <cellStyle name="_TK152-04" xfId="1223"/>
    <cellStyle name="_Tong dutoan PP LAHAI" xfId="1224"/>
    <cellStyle name="_TPCP GT-24-5-Mien Nui" xfId="1225"/>
    <cellStyle name="_TPCP GT-24-5-Mien Nui_!1 1 bao cao giao KH ve HTCMT vung TNB   12-12-2011" xfId="1226"/>
    <cellStyle name="_TPCP GT-24-5-Mien Nui_Bieu4HTMT" xfId="1227"/>
    <cellStyle name="_TPCP GT-24-5-Mien Nui_Bieu4HTMT_!1 1 bao cao giao KH ve HTCMT vung TNB   12-12-2011" xfId="1228"/>
    <cellStyle name="_TPCP GT-24-5-Mien Nui_Bieu4HTMT_KH TPCP vung TNB (03-1-2012)" xfId="1229"/>
    <cellStyle name="_TPCP GT-24-5-Mien Nui_KH TPCP vung TNB (03-1-2012)" xfId="1230"/>
    <cellStyle name="_TH KH 2010" xfId="1222"/>
    <cellStyle name="_ung truoc 2011 NSTW Thanh Hoa + Nge An gui Thu 12-5" xfId="1231"/>
    <cellStyle name="_ung truoc 2011 NSTW Thanh Hoa + Nge An gui Thu 12-5_!1 1 bao cao giao KH ve HTCMT vung TNB   12-12-2011" xfId="1232"/>
    <cellStyle name="_ung truoc 2011 NSTW Thanh Hoa + Nge An gui Thu 12-5_Bieu4HTMT" xfId="1233"/>
    <cellStyle name="_ung truoc 2011 NSTW Thanh Hoa + Nge An gui Thu 12-5_Bieu4HTMT_!1 1 bao cao giao KH ve HTCMT vung TNB   12-12-2011" xfId="1234"/>
    <cellStyle name="_ung truoc 2011 NSTW Thanh Hoa + Nge An gui Thu 12-5_Bieu4HTMT_KH TPCP vung TNB (03-1-2012)" xfId="1235"/>
    <cellStyle name="_ung truoc 2011 NSTW Thanh Hoa + Nge An gui Thu 12-5_KH TPCP vung TNB (03-1-2012)" xfId="1236"/>
    <cellStyle name="_ung truoc cua long an (6-5-2010)" xfId="1237"/>
    <cellStyle name="_Ung von nam 2011 vung TNB - Doan Cong tac (12-5-2010)" xfId="1238"/>
    <cellStyle name="_Ung von nam 2011 vung TNB - Doan Cong tac (12-5-2010)_!1 1 bao cao giao KH ve HTCMT vung TNB   12-12-2011" xfId="1239"/>
    <cellStyle name="_Ung von nam 2011 vung TNB - Doan Cong tac (12-5-2010)_Bieu4HTMT" xfId="1240"/>
    <cellStyle name="_Ung von nam 2011 vung TNB - Doan Cong tac (12-5-2010)_Bieu4HTMT_!1 1 bao cao giao KH ve HTCMT vung TNB   12-12-2011" xfId="1241"/>
    <cellStyle name="_Ung von nam 2011 vung TNB - Doan Cong tac (12-5-2010)_Bieu4HTMT_KH TPCP vung TNB (03-1-2012)" xfId="1242"/>
    <cellStyle name="_Ung von nam 2011 vung TNB - Doan Cong tac (12-5-2010)_Cong trinh co y kien LD_Dang_NN_2011-Tay nguyen-9-10" xfId="1244"/>
    <cellStyle name="_Ung von nam 2011 vung TNB - Doan Cong tac (12-5-2010)_Cong trinh co y kien LD_Dang_NN_2011-Tay nguyen-9-10_!1 1 bao cao giao KH ve HTCMT vung TNB   12-12-2011" xfId="1245"/>
    <cellStyle name="_Ung von nam 2011 vung TNB - Doan Cong tac (12-5-2010)_Cong trinh co y kien LD_Dang_NN_2011-Tay nguyen-9-10_Bieu4HTMT" xfId="1246"/>
    <cellStyle name="_Ung von nam 2011 vung TNB - Doan Cong tac (12-5-2010)_Cong trinh co y kien LD_Dang_NN_2011-Tay nguyen-9-10_Bieu4HTMT_!1 1 bao cao giao KH ve HTCMT vung TNB   12-12-2011" xfId="1247"/>
    <cellStyle name="_Ung von nam 2011 vung TNB - Doan Cong tac (12-5-2010)_Cong trinh co y kien LD_Dang_NN_2011-Tay nguyen-9-10_Bieu4HTMT_KH TPCP vung TNB (03-1-2012)" xfId="1248"/>
    <cellStyle name="_Ung von nam 2011 vung TNB - Doan Cong tac (12-5-2010)_Cong trinh co y kien LD_Dang_NN_2011-Tay nguyen-9-10_KH TPCP vung TNB (03-1-2012)" xfId="1249"/>
    <cellStyle name="_Ung von nam 2011 vung TNB - Doan Cong tac (12-5-2010)_Chuẩn bị đầu tư 2011 (sep Hung)_KH 2012 (T3-2013)" xfId="1243"/>
    <cellStyle name="_Ung von nam 2011 vung TNB - Doan Cong tac (12-5-2010)_KH TPCP vung TNB (03-1-2012)" xfId="1250"/>
    <cellStyle name="_Ung von nam 2011 vung TNB - Doan Cong tac (12-5-2010)_TN - Ho tro khac 2011" xfId="1251"/>
    <cellStyle name="_Ung von nam 2011 vung TNB - Doan Cong tac (12-5-2010)_TN - Ho tro khac 2011_!1 1 bao cao giao KH ve HTCMT vung TNB   12-12-2011" xfId="1252"/>
    <cellStyle name="_Ung von nam 2011 vung TNB - Doan Cong tac (12-5-2010)_TN - Ho tro khac 2011_Bieu4HTMT" xfId="1253"/>
    <cellStyle name="_Ung von nam 2011 vung TNB - Doan Cong tac (12-5-2010)_TN - Ho tro khac 2011_Bieu4HTMT_!1 1 bao cao giao KH ve HTCMT vung TNB   12-12-2011" xfId="1254"/>
    <cellStyle name="_Ung von nam 2011 vung TNB - Doan Cong tac (12-5-2010)_TN - Ho tro khac 2011_Bieu4HTMT_KH TPCP vung TNB (03-1-2012)" xfId="1255"/>
    <cellStyle name="_Ung von nam 2011 vung TNB - Doan Cong tac (12-5-2010)_TN - Ho tro khac 2011_KH TPCP vung TNB (03-1-2012)" xfId="1256"/>
    <cellStyle name="_Von dau tu 2006-2020 (TL chien luoc)" xfId="1257"/>
    <cellStyle name="_Von dau tu 2006-2020 (TL chien luoc)_15_10_2013 BC nhu cau von doi ung ODA (2014-2016) ngay 15102013 Sua" xfId="1258"/>
    <cellStyle name="_Von dau tu 2006-2020 (TL chien luoc)_BC nhu cau von doi ung ODA nganh NN (BKH)" xfId="1259"/>
    <cellStyle name="_Von dau tu 2006-2020 (TL chien luoc)_BC nhu cau von doi ung ODA nganh NN (BKH)_05-12  KH trung han 2016-2020 - Liem Thinh edited" xfId="1260"/>
    <cellStyle name="_Von dau tu 2006-2020 (TL chien luoc)_BC nhu cau von doi ung ODA nganh NN (BKH)_Copy of 05-12  KH trung han 2016-2020 - Liem Thinh edited (1)" xfId="1261"/>
    <cellStyle name="_Von dau tu 2006-2020 (TL chien luoc)_BC Tai co cau (bieu TH)" xfId="1262"/>
    <cellStyle name="_Von dau tu 2006-2020 (TL chien luoc)_BC Tai co cau (bieu TH)_05-12  KH trung han 2016-2020 - Liem Thinh edited" xfId="1263"/>
    <cellStyle name="_Von dau tu 2006-2020 (TL chien luoc)_BC Tai co cau (bieu TH)_Copy of 05-12  KH trung han 2016-2020 - Liem Thinh edited (1)" xfId="1264"/>
    <cellStyle name="_Von dau tu 2006-2020 (TL chien luoc)_DK 2014-2015 final" xfId="1265"/>
    <cellStyle name="_Von dau tu 2006-2020 (TL chien luoc)_DK 2014-2015 final_05-12  KH trung han 2016-2020 - Liem Thinh edited" xfId="1266"/>
    <cellStyle name="_Von dau tu 2006-2020 (TL chien luoc)_DK 2014-2015 final_Copy of 05-12  KH trung han 2016-2020 - Liem Thinh edited (1)" xfId="1267"/>
    <cellStyle name="_Von dau tu 2006-2020 (TL chien luoc)_DK 2014-2015 new" xfId="1268"/>
    <cellStyle name="_Von dau tu 2006-2020 (TL chien luoc)_DK 2014-2015 new_05-12  KH trung han 2016-2020 - Liem Thinh edited" xfId="1269"/>
    <cellStyle name="_Von dau tu 2006-2020 (TL chien luoc)_DK 2014-2015 new_Copy of 05-12  KH trung han 2016-2020 - Liem Thinh edited (1)" xfId="1270"/>
    <cellStyle name="_Von dau tu 2006-2020 (TL chien luoc)_DK KH CBDT 2014 11-11-2013" xfId="1271"/>
    <cellStyle name="_Von dau tu 2006-2020 (TL chien luoc)_DK KH CBDT 2014 11-11-2013(1)" xfId="1272"/>
    <cellStyle name="_Von dau tu 2006-2020 (TL chien luoc)_DK KH CBDT 2014 11-11-2013(1)_05-12  KH trung han 2016-2020 - Liem Thinh edited" xfId="1273"/>
    <cellStyle name="_Von dau tu 2006-2020 (TL chien luoc)_DK KH CBDT 2014 11-11-2013(1)_Copy of 05-12  KH trung han 2016-2020 - Liem Thinh edited (1)" xfId="1274"/>
    <cellStyle name="_Von dau tu 2006-2020 (TL chien luoc)_DK KH CBDT 2014 11-11-2013_05-12  KH trung han 2016-2020 - Liem Thinh edited" xfId="1275"/>
    <cellStyle name="_Von dau tu 2006-2020 (TL chien luoc)_DK KH CBDT 2014 11-11-2013_Copy of 05-12  KH trung han 2016-2020 - Liem Thinh edited (1)" xfId="1276"/>
    <cellStyle name="_Von dau tu 2006-2020 (TL chien luoc)_KH 2011-2015" xfId="1277"/>
    <cellStyle name="_Von dau tu 2006-2020 (TL chien luoc)_tai co cau dau tu (tong hop)1" xfId="1278"/>
    <cellStyle name="_x005f_x0001_" xfId="1279"/>
    <cellStyle name="_x005f_x0001__!1 1 bao cao giao KH ve HTCMT vung TNB   12-12-2011" xfId="1280"/>
    <cellStyle name="_x005f_x0001__kien giang 2" xfId="1281"/>
    <cellStyle name="_x005f_x000d__x005f_x000a_JournalTemplate=C:\COMFO\CTALK\JOURSTD.TPL_x005f_x000d__x005f_x000a_LbStateAddress=3 3 0 251 1 89 2 311_x005f_x000d__x005f_x000a_LbStateJou" xfId="1282"/>
    <cellStyle name="_x005f_x005f_x005f_x0001_" xfId="1283"/>
    <cellStyle name="_x005f_x005f_x005f_x0001__!1 1 bao cao giao KH ve HTCMT vung TNB   12-12-2011" xfId="1284"/>
    <cellStyle name="_x005f_x005f_x005f_x0001__kien giang 2" xfId="1285"/>
    <cellStyle name="_x005f_x005f_x005f_x000d__x005f_x005f_x005f_x000a_JournalTemplate=C:\COMFO\CTALK\JOURSTD.TPL_x005f_x005f_x005f_x000d__x005f_x005f_x005f_x000a_LbStateAddress=3 3 0 251 1 89 2 311_x005f_x005f_x005f_x000d__x005f_x005f_x005f_x000a_LbStateJou" xfId="1286"/>
    <cellStyle name="_XDCB thang 12.2010" xfId="1287"/>
    <cellStyle name="_ÿÿÿÿÿ" xfId="1288"/>
    <cellStyle name="_ÿÿÿÿÿ_Bieu mau cong trinh khoi cong moi 3-4" xfId="1289"/>
    <cellStyle name="_ÿÿÿÿÿ_Bieu mau cong trinh khoi cong moi 3-4_!1 1 bao cao giao KH ve HTCMT vung TNB   12-12-2011" xfId="1290"/>
    <cellStyle name="_ÿÿÿÿÿ_Bieu mau cong trinh khoi cong moi 3-4_KH TPCP vung TNB (03-1-2012)" xfId="1291"/>
    <cellStyle name="_ÿÿÿÿÿ_Bieu3ODA" xfId="1292"/>
    <cellStyle name="_ÿÿÿÿÿ_Bieu3ODA_!1 1 bao cao giao KH ve HTCMT vung TNB   12-12-2011" xfId="1293"/>
    <cellStyle name="_ÿÿÿÿÿ_Bieu3ODA_KH TPCP vung TNB (03-1-2012)" xfId="1294"/>
    <cellStyle name="_ÿÿÿÿÿ_Bieu4HTMT" xfId="1295"/>
    <cellStyle name="_ÿÿÿÿÿ_Bieu4HTMT_!1 1 bao cao giao KH ve HTCMT vung TNB   12-12-2011" xfId="1296"/>
    <cellStyle name="_ÿÿÿÿÿ_Bieu4HTMT_KH TPCP vung TNB (03-1-2012)" xfId="1297"/>
    <cellStyle name="_ÿÿÿÿÿ_kien giang 2" xfId="1301"/>
    <cellStyle name="_ÿÿÿÿÿ_Kh ql62 (2010) 11-09" xfId="1298"/>
    <cellStyle name="_ÿÿÿÿÿ_KH TPCP vung TNB (03-1-2012)" xfId="1299"/>
    <cellStyle name="_ÿÿÿÿÿ_Khung 2012" xfId="1300"/>
    <cellStyle name="~1" xfId="1302"/>
    <cellStyle name="’Ê‰Ý [0.00]_laroux" xfId="1303"/>
    <cellStyle name="’Ê‰Ý_laroux" xfId="1304"/>
    <cellStyle name="¤@¯ë_CHI PHI QUAN LY 1-00" xfId="1305"/>
    <cellStyle name="•W?_Format" xfId="1306"/>
    <cellStyle name="•W€_’·Šú‰p•¶" xfId="1307"/>
    <cellStyle name="•W_’·Šú‰p•¶" xfId="1308"/>
    <cellStyle name="W_MARINE" xfId="1309"/>
    <cellStyle name="0" xfId="1310"/>
    <cellStyle name="0 2" xfId="1311"/>
    <cellStyle name="0,0_x000a__x000a_NA_x000a__x000a_" xfId="1312"/>
    <cellStyle name="0,0_x000d__x000a_NA_x000d__x000a_" xfId="1313"/>
    <cellStyle name="0,0_x000d__x000a_NA_x000d__x000a_ 2" xfId="1314"/>
    <cellStyle name="0,0_x000d__x000a_NA_x000d__x000a__Thanh hoa chinh thuc 28-2" xfId="1315"/>
    <cellStyle name="0,0_x005f_x000d__x005f_x000a_NA_x005f_x000d__x005f_x000a_" xfId="1316"/>
    <cellStyle name="0.0" xfId="1317"/>
    <cellStyle name="0.0 2" xfId="1318"/>
    <cellStyle name="0.00" xfId="1319"/>
    <cellStyle name="0.00 2" xfId="1320"/>
    <cellStyle name="1" xfId="1321"/>
    <cellStyle name="1 2" xfId="1322"/>
    <cellStyle name="1_!1 1 bao cao giao KH ve HTCMT vung TNB   12-12-2011" xfId="1323"/>
    <cellStyle name="1_BAO GIA NGAY 24-10-08 (co dam)" xfId="1324"/>
    <cellStyle name="1_Bieu4HTMT" xfId="1325"/>
    <cellStyle name="1_Book1" xfId="1326"/>
    <cellStyle name="1_Book1_1" xfId="1327"/>
    <cellStyle name="1_Book1_1_!1 1 bao cao giao KH ve HTCMT vung TNB   12-12-2011" xfId="1328"/>
    <cellStyle name="1_Book1_1_Bieu4HTMT" xfId="1329"/>
    <cellStyle name="1_Book1_1_Bieu4HTMT_!1 1 bao cao giao KH ve HTCMT vung TNB   12-12-2011" xfId="1330"/>
    <cellStyle name="1_Book1_1_Bieu4HTMT_KH TPCP vung TNB (03-1-2012)" xfId="1331"/>
    <cellStyle name="1_Book1_1_KH TPCP vung TNB (03-1-2012)" xfId="1332"/>
    <cellStyle name="1_Cau thuy dien Ban La (Cu Anh)" xfId="1333"/>
    <cellStyle name="1_Cau thuy dien Ban La (Cu Anh)_!1 1 bao cao giao KH ve HTCMT vung TNB   12-12-2011" xfId="1334"/>
    <cellStyle name="1_Cau thuy dien Ban La (Cu Anh)_Bieu4HTMT" xfId="1335"/>
    <cellStyle name="1_Cau thuy dien Ban La (Cu Anh)_Bieu4HTMT_!1 1 bao cao giao KH ve HTCMT vung TNB   12-12-2011" xfId="1336"/>
    <cellStyle name="1_Cau thuy dien Ban La (Cu Anh)_Bieu4HTMT_KH TPCP vung TNB (03-1-2012)" xfId="1337"/>
    <cellStyle name="1_Cau thuy dien Ban La (Cu Anh)_KH TPCP vung TNB (03-1-2012)" xfId="1338"/>
    <cellStyle name="1_Cong trinh co y kien LD_Dang_NN_2011-Tay nguyen-9-10" xfId="1339"/>
    <cellStyle name="1_Du toan 558 (Km17+508.12 - Km 22)" xfId="1340"/>
    <cellStyle name="1_Du toan 558 (Km17+508.12 - Km 22)_!1 1 bao cao giao KH ve HTCMT vung TNB   12-12-2011" xfId="1341"/>
    <cellStyle name="1_Du toan 558 (Km17+508.12 - Km 22)_Bieu4HTMT" xfId="1342"/>
    <cellStyle name="1_Du toan 558 (Km17+508.12 - Km 22)_Bieu4HTMT_!1 1 bao cao giao KH ve HTCMT vung TNB   12-12-2011" xfId="1343"/>
    <cellStyle name="1_Du toan 558 (Km17+508.12 - Km 22)_Bieu4HTMT_KH TPCP vung TNB (03-1-2012)" xfId="1344"/>
    <cellStyle name="1_Du toan 558 (Km17+508.12 - Km 22)_KH TPCP vung TNB (03-1-2012)" xfId="1345"/>
    <cellStyle name="1_Gia_VLQL48_duyet " xfId="1346"/>
    <cellStyle name="1_Gia_VLQL48_duyet _!1 1 bao cao giao KH ve HTCMT vung TNB   12-12-2011" xfId="1347"/>
    <cellStyle name="1_Gia_VLQL48_duyet _Bieu4HTMT" xfId="1348"/>
    <cellStyle name="1_Gia_VLQL48_duyet _Bieu4HTMT_!1 1 bao cao giao KH ve HTCMT vung TNB   12-12-2011" xfId="1349"/>
    <cellStyle name="1_Gia_VLQL48_duyet _Bieu4HTMT_KH TPCP vung TNB (03-1-2012)" xfId="1350"/>
    <cellStyle name="1_Gia_VLQL48_duyet _KH TPCP vung TNB (03-1-2012)" xfId="1351"/>
    <cellStyle name="1_KlQdinhduyet" xfId="1355"/>
    <cellStyle name="1_KlQdinhduyet_!1 1 bao cao giao KH ve HTCMT vung TNB   12-12-2011" xfId="1356"/>
    <cellStyle name="1_KlQdinhduyet_Bieu4HTMT" xfId="1357"/>
    <cellStyle name="1_KlQdinhduyet_Bieu4HTMT_!1 1 bao cao giao KH ve HTCMT vung TNB   12-12-2011" xfId="1358"/>
    <cellStyle name="1_KlQdinhduyet_Bieu4HTMT_KH TPCP vung TNB (03-1-2012)" xfId="1359"/>
    <cellStyle name="1_KlQdinhduyet_KH TPCP vung TNB (03-1-2012)" xfId="1360"/>
    <cellStyle name="1_Kh ql62 (2010) 11-09" xfId="1352"/>
    <cellStyle name="1_KH TPCP vung TNB (03-1-2012)" xfId="1353"/>
    <cellStyle name="1_Khung 2012" xfId="1354"/>
    <cellStyle name="1_TN - Ho tro khac 2011" xfId="1361"/>
    <cellStyle name="1_TRUNG PMU 5" xfId="1362"/>
    <cellStyle name="1_ÿÿÿÿÿ" xfId="1363"/>
    <cellStyle name="1_ÿÿÿÿÿ_Bieu tong hop nhu cau ung 2011 da chon loc -Mien nui" xfId="1364"/>
    <cellStyle name="1_ÿÿÿÿÿ_Bieu tong hop nhu cau ung 2011 da chon loc -Mien nui 2" xfId="1365"/>
    <cellStyle name="1_ÿÿÿÿÿ_Kh ql62 (2010) 11-09" xfId="1366"/>
    <cellStyle name="1_ÿÿÿÿÿ_Khung 2012" xfId="1367"/>
    <cellStyle name="15" xfId="1368"/>
    <cellStyle name="18" xfId="1369"/>
    <cellStyle name="¹éºÐÀ²_      " xfId="1370"/>
    <cellStyle name="2" xfId="1371"/>
    <cellStyle name="2_Book1" xfId="1372"/>
    <cellStyle name="2_Book1_1" xfId="1373"/>
    <cellStyle name="2_Book1_1_!1 1 bao cao giao KH ve HTCMT vung TNB   12-12-2011" xfId="1374"/>
    <cellStyle name="2_Book1_1_Bieu4HTMT" xfId="1375"/>
    <cellStyle name="2_Book1_1_Bieu4HTMT_!1 1 bao cao giao KH ve HTCMT vung TNB   12-12-2011" xfId="1376"/>
    <cellStyle name="2_Book1_1_Bieu4HTMT_KH TPCP vung TNB (03-1-2012)" xfId="1377"/>
    <cellStyle name="2_Book1_1_KH TPCP vung TNB (03-1-2012)" xfId="1378"/>
    <cellStyle name="2_Cau thuy dien Ban La (Cu Anh)" xfId="1379"/>
    <cellStyle name="2_Cau thuy dien Ban La (Cu Anh)_!1 1 bao cao giao KH ve HTCMT vung TNB   12-12-2011" xfId="1380"/>
    <cellStyle name="2_Cau thuy dien Ban La (Cu Anh)_Bieu4HTMT" xfId="1381"/>
    <cellStyle name="2_Cau thuy dien Ban La (Cu Anh)_Bieu4HTMT_!1 1 bao cao giao KH ve HTCMT vung TNB   12-12-2011" xfId="1382"/>
    <cellStyle name="2_Cau thuy dien Ban La (Cu Anh)_Bieu4HTMT_KH TPCP vung TNB (03-1-2012)" xfId="1383"/>
    <cellStyle name="2_Cau thuy dien Ban La (Cu Anh)_KH TPCP vung TNB (03-1-2012)" xfId="1384"/>
    <cellStyle name="2_Du toan 558 (Km17+508.12 - Km 22)" xfId="1385"/>
    <cellStyle name="2_Du toan 558 (Km17+508.12 - Km 22)_!1 1 bao cao giao KH ve HTCMT vung TNB   12-12-2011" xfId="1386"/>
    <cellStyle name="2_Du toan 558 (Km17+508.12 - Km 22)_Bieu4HTMT" xfId="1387"/>
    <cellStyle name="2_Du toan 558 (Km17+508.12 - Km 22)_Bieu4HTMT_!1 1 bao cao giao KH ve HTCMT vung TNB   12-12-2011" xfId="1388"/>
    <cellStyle name="2_Du toan 558 (Km17+508.12 - Km 22)_Bieu4HTMT_KH TPCP vung TNB (03-1-2012)" xfId="1389"/>
    <cellStyle name="2_Du toan 558 (Km17+508.12 - Km 22)_KH TPCP vung TNB (03-1-2012)" xfId="1390"/>
    <cellStyle name="2_Gia_VLQL48_duyet " xfId="1391"/>
    <cellStyle name="2_Gia_VLQL48_duyet _!1 1 bao cao giao KH ve HTCMT vung TNB   12-12-2011" xfId="1392"/>
    <cellStyle name="2_Gia_VLQL48_duyet _Bieu4HTMT" xfId="1393"/>
    <cellStyle name="2_Gia_VLQL48_duyet _Bieu4HTMT_!1 1 bao cao giao KH ve HTCMT vung TNB   12-12-2011" xfId="1394"/>
    <cellStyle name="2_Gia_VLQL48_duyet _Bieu4HTMT_KH TPCP vung TNB (03-1-2012)" xfId="1395"/>
    <cellStyle name="2_Gia_VLQL48_duyet _KH TPCP vung TNB (03-1-2012)" xfId="1396"/>
    <cellStyle name="2_KlQdinhduyet" xfId="1397"/>
    <cellStyle name="2_KlQdinhduyet_!1 1 bao cao giao KH ve HTCMT vung TNB   12-12-2011" xfId="1398"/>
    <cellStyle name="2_KlQdinhduyet_Bieu4HTMT" xfId="1399"/>
    <cellStyle name="2_KlQdinhduyet_Bieu4HTMT_!1 1 bao cao giao KH ve HTCMT vung TNB   12-12-2011" xfId="1400"/>
    <cellStyle name="2_KlQdinhduyet_Bieu4HTMT_KH TPCP vung TNB (03-1-2012)" xfId="1401"/>
    <cellStyle name="2_KlQdinhduyet_KH TPCP vung TNB (03-1-2012)" xfId="1402"/>
    <cellStyle name="2_TRUNG PMU 5" xfId="1403"/>
    <cellStyle name="2_ÿÿÿÿÿ" xfId="1404"/>
    <cellStyle name="2_ÿÿÿÿÿ_Bieu tong hop nhu cau ung 2011 da chon loc -Mien nui" xfId="1405"/>
    <cellStyle name="2_ÿÿÿÿÿ_Bieu tong hop nhu cau ung 2011 da chon loc -Mien nui 2" xfId="1406"/>
    <cellStyle name="20% - Accent1 2" xfId="1407"/>
    <cellStyle name="20% - Accent2 2" xfId="1408"/>
    <cellStyle name="20% - Accent3 2" xfId="1409"/>
    <cellStyle name="20% - Accent4 2" xfId="1410"/>
    <cellStyle name="20% - Accent5 2" xfId="1411"/>
    <cellStyle name="20% - Accent6 2" xfId="1412"/>
    <cellStyle name="-2001" xfId="1413"/>
    <cellStyle name="3" xfId="1414"/>
    <cellStyle name="3_Book1" xfId="1415"/>
    <cellStyle name="3_Book1_1" xfId="1416"/>
    <cellStyle name="3_Book1_1_!1 1 bao cao giao KH ve HTCMT vung TNB   12-12-2011" xfId="1417"/>
    <cellStyle name="3_Book1_1_Bieu4HTMT" xfId="1418"/>
    <cellStyle name="3_Book1_1_Bieu4HTMT_!1 1 bao cao giao KH ve HTCMT vung TNB   12-12-2011" xfId="1419"/>
    <cellStyle name="3_Book1_1_Bieu4HTMT_KH TPCP vung TNB (03-1-2012)" xfId="1420"/>
    <cellStyle name="3_Book1_1_KH TPCP vung TNB (03-1-2012)" xfId="1421"/>
    <cellStyle name="3_Cau thuy dien Ban La (Cu Anh)" xfId="1422"/>
    <cellStyle name="3_Cau thuy dien Ban La (Cu Anh)_!1 1 bao cao giao KH ve HTCMT vung TNB   12-12-2011" xfId="1423"/>
    <cellStyle name="3_Cau thuy dien Ban La (Cu Anh)_Bieu4HTMT" xfId="1424"/>
    <cellStyle name="3_Cau thuy dien Ban La (Cu Anh)_Bieu4HTMT_!1 1 bao cao giao KH ve HTCMT vung TNB   12-12-2011" xfId="1425"/>
    <cellStyle name="3_Cau thuy dien Ban La (Cu Anh)_Bieu4HTMT_KH TPCP vung TNB (03-1-2012)" xfId="1426"/>
    <cellStyle name="3_Cau thuy dien Ban La (Cu Anh)_KH TPCP vung TNB (03-1-2012)" xfId="1427"/>
    <cellStyle name="3_Du toan 558 (Km17+508.12 - Km 22)" xfId="1428"/>
    <cellStyle name="3_Du toan 558 (Km17+508.12 - Km 22)_!1 1 bao cao giao KH ve HTCMT vung TNB   12-12-2011" xfId="1429"/>
    <cellStyle name="3_Du toan 558 (Km17+508.12 - Km 22)_Bieu4HTMT" xfId="1430"/>
    <cellStyle name="3_Du toan 558 (Km17+508.12 - Km 22)_Bieu4HTMT_!1 1 bao cao giao KH ve HTCMT vung TNB   12-12-2011" xfId="1431"/>
    <cellStyle name="3_Du toan 558 (Km17+508.12 - Km 22)_Bieu4HTMT_KH TPCP vung TNB (03-1-2012)" xfId="1432"/>
    <cellStyle name="3_Du toan 558 (Km17+508.12 - Km 22)_KH TPCP vung TNB (03-1-2012)" xfId="1433"/>
    <cellStyle name="3_Gia_VLQL48_duyet " xfId="1434"/>
    <cellStyle name="3_Gia_VLQL48_duyet _!1 1 bao cao giao KH ve HTCMT vung TNB   12-12-2011" xfId="1435"/>
    <cellStyle name="3_Gia_VLQL48_duyet _Bieu4HTMT" xfId="1436"/>
    <cellStyle name="3_Gia_VLQL48_duyet _Bieu4HTMT_!1 1 bao cao giao KH ve HTCMT vung TNB   12-12-2011" xfId="1437"/>
    <cellStyle name="3_Gia_VLQL48_duyet _Bieu4HTMT_KH TPCP vung TNB (03-1-2012)" xfId="1438"/>
    <cellStyle name="3_Gia_VLQL48_duyet _KH TPCP vung TNB (03-1-2012)" xfId="1439"/>
    <cellStyle name="3_KlQdinhduyet" xfId="1440"/>
    <cellStyle name="3_KlQdinhduyet_!1 1 bao cao giao KH ve HTCMT vung TNB   12-12-2011" xfId="1441"/>
    <cellStyle name="3_KlQdinhduyet_Bieu4HTMT" xfId="1442"/>
    <cellStyle name="3_KlQdinhduyet_Bieu4HTMT_!1 1 bao cao giao KH ve HTCMT vung TNB   12-12-2011" xfId="1443"/>
    <cellStyle name="3_KlQdinhduyet_Bieu4HTMT_KH TPCP vung TNB (03-1-2012)" xfId="1444"/>
    <cellStyle name="3_KlQdinhduyet_KH TPCP vung TNB (03-1-2012)" xfId="1445"/>
    <cellStyle name="3_ÿÿÿÿÿ" xfId="1446"/>
    <cellStyle name="4" xfId="1447"/>
    <cellStyle name="4_Book1" xfId="1448"/>
    <cellStyle name="4_Book1_1" xfId="1449"/>
    <cellStyle name="4_Book1_1_!1 1 bao cao giao KH ve HTCMT vung TNB   12-12-2011" xfId="1450"/>
    <cellStyle name="4_Book1_1_Bieu4HTMT" xfId="1451"/>
    <cellStyle name="4_Book1_1_Bieu4HTMT_!1 1 bao cao giao KH ve HTCMT vung TNB   12-12-2011" xfId="1452"/>
    <cellStyle name="4_Book1_1_Bieu4HTMT_KH TPCP vung TNB (03-1-2012)" xfId="1453"/>
    <cellStyle name="4_Book1_1_KH TPCP vung TNB (03-1-2012)" xfId="1454"/>
    <cellStyle name="4_Cau thuy dien Ban La (Cu Anh)" xfId="1455"/>
    <cellStyle name="4_Cau thuy dien Ban La (Cu Anh)_!1 1 bao cao giao KH ve HTCMT vung TNB   12-12-2011" xfId="1456"/>
    <cellStyle name="4_Cau thuy dien Ban La (Cu Anh)_Bieu4HTMT" xfId="1457"/>
    <cellStyle name="4_Cau thuy dien Ban La (Cu Anh)_Bieu4HTMT_!1 1 bao cao giao KH ve HTCMT vung TNB   12-12-2011" xfId="1458"/>
    <cellStyle name="4_Cau thuy dien Ban La (Cu Anh)_Bieu4HTMT_KH TPCP vung TNB (03-1-2012)" xfId="1459"/>
    <cellStyle name="4_Cau thuy dien Ban La (Cu Anh)_KH TPCP vung TNB (03-1-2012)" xfId="1460"/>
    <cellStyle name="4_Du toan 558 (Km17+508.12 - Km 22)" xfId="1461"/>
    <cellStyle name="4_Du toan 558 (Km17+508.12 - Km 22)_!1 1 bao cao giao KH ve HTCMT vung TNB   12-12-2011" xfId="1462"/>
    <cellStyle name="4_Du toan 558 (Km17+508.12 - Km 22)_Bieu4HTMT" xfId="1463"/>
    <cellStyle name="4_Du toan 558 (Km17+508.12 - Km 22)_Bieu4HTMT_!1 1 bao cao giao KH ve HTCMT vung TNB   12-12-2011" xfId="1464"/>
    <cellStyle name="4_Du toan 558 (Km17+508.12 - Km 22)_Bieu4HTMT_KH TPCP vung TNB (03-1-2012)" xfId="1465"/>
    <cellStyle name="4_Du toan 558 (Km17+508.12 - Km 22)_KH TPCP vung TNB (03-1-2012)" xfId="1466"/>
    <cellStyle name="4_Gia_VLQL48_duyet " xfId="1467"/>
    <cellStyle name="4_Gia_VLQL48_duyet _!1 1 bao cao giao KH ve HTCMT vung TNB   12-12-2011" xfId="1468"/>
    <cellStyle name="4_Gia_VLQL48_duyet _Bieu4HTMT" xfId="1469"/>
    <cellStyle name="4_Gia_VLQL48_duyet _Bieu4HTMT_!1 1 bao cao giao KH ve HTCMT vung TNB   12-12-2011" xfId="1470"/>
    <cellStyle name="4_Gia_VLQL48_duyet _Bieu4HTMT_KH TPCP vung TNB (03-1-2012)" xfId="1471"/>
    <cellStyle name="4_Gia_VLQL48_duyet _KH TPCP vung TNB (03-1-2012)" xfId="1472"/>
    <cellStyle name="4_KlQdinhduyet" xfId="1473"/>
    <cellStyle name="4_KlQdinhduyet_!1 1 bao cao giao KH ve HTCMT vung TNB   12-12-2011" xfId="1474"/>
    <cellStyle name="4_KlQdinhduyet_Bieu4HTMT" xfId="1475"/>
    <cellStyle name="4_KlQdinhduyet_Bieu4HTMT_!1 1 bao cao giao KH ve HTCMT vung TNB   12-12-2011" xfId="1476"/>
    <cellStyle name="4_KlQdinhduyet_Bieu4HTMT_KH TPCP vung TNB (03-1-2012)" xfId="1477"/>
    <cellStyle name="4_KlQdinhduyet_KH TPCP vung TNB (03-1-2012)" xfId="1478"/>
    <cellStyle name="4_ÿÿÿÿÿ" xfId="1479"/>
    <cellStyle name="40% - Accent1 2" xfId="1480"/>
    <cellStyle name="40% - Accent2 2" xfId="1481"/>
    <cellStyle name="40% - Accent3 2" xfId="1482"/>
    <cellStyle name="40% - Accent4 2" xfId="1483"/>
    <cellStyle name="40% - Accent5 2" xfId="1484"/>
    <cellStyle name="40% - Accent6 2" xfId="1485"/>
    <cellStyle name="52" xfId="1486"/>
    <cellStyle name="6" xfId="1487"/>
    <cellStyle name="6_15_10_2013 BC nhu cau von doi ung ODA (2014-2016) ngay 15102013 Sua" xfId="1488"/>
    <cellStyle name="6_BC nhu cau von doi ung ODA nganh NN (BKH)" xfId="1489"/>
    <cellStyle name="6_BC nhu cau von doi ung ODA nganh NN (BKH)_05-12  KH trung han 2016-2020 - Liem Thinh edited" xfId="1490"/>
    <cellStyle name="6_BC nhu cau von doi ung ODA nganh NN (BKH)_Copy of 05-12  KH trung han 2016-2020 - Liem Thinh edited (1)" xfId="1491"/>
    <cellStyle name="6_BC Tai co cau (bieu TH)" xfId="1492"/>
    <cellStyle name="6_BC Tai co cau (bieu TH)_05-12  KH trung han 2016-2020 - Liem Thinh edited" xfId="1493"/>
    <cellStyle name="6_BC Tai co cau (bieu TH)_Copy of 05-12  KH trung han 2016-2020 - Liem Thinh edited (1)" xfId="1494"/>
    <cellStyle name="6_Cong trinh co y kien LD_Dang_NN_2011-Tay nguyen-9-10" xfId="1495"/>
    <cellStyle name="6_Cong trinh co y kien LD_Dang_NN_2011-Tay nguyen-9-10_!1 1 bao cao giao KH ve HTCMT vung TNB   12-12-2011" xfId="1496"/>
    <cellStyle name="6_Cong trinh co y kien LD_Dang_NN_2011-Tay nguyen-9-10_Bieu4HTMT" xfId="1497"/>
    <cellStyle name="6_Cong trinh co y kien LD_Dang_NN_2011-Tay nguyen-9-10_Bieu4HTMT_!1 1 bao cao giao KH ve HTCMT vung TNB   12-12-2011" xfId="1498"/>
    <cellStyle name="6_Cong trinh co y kien LD_Dang_NN_2011-Tay nguyen-9-10_Bieu4HTMT_KH TPCP vung TNB (03-1-2012)" xfId="1499"/>
    <cellStyle name="6_Cong trinh co y kien LD_Dang_NN_2011-Tay nguyen-9-10_KH TPCP vung TNB (03-1-2012)" xfId="1500"/>
    <cellStyle name="6_DK 2014-2015 final" xfId="1501"/>
    <cellStyle name="6_DK 2014-2015 final_05-12  KH trung han 2016-2020 - Liem Thinh edited" xfId="1502"/>
    <cellStyle name="6_DK 2014-2015 final_Copy of 05-12  KH trung han 2016-2020 - Liem Thinh edited (1)" xfId="1503"/>
    <cellStyle name="6_DK 2014-2015 new" xfId="1504"/>
    <cellStyle name="6_DK 2014-2015 new_05-12  KH trung han 2016-2020 - Liem Thinh edited" xfId="1505"/>
    <cellStyle name="6_DK 2014-2015 new_Copy of 05-12  KH trung han 2016-2020 - Liem Thinh edited (1)" xfId="1506"/>
    <cellStyle name="6_DK KH CBDT 2014 11-11-2013" xfId="1507"/>
    <cellStyle name="6_DK KH CBDT 2014 11-11-2013(1)" xfId="1508"/>
    <cellStyle name="6_DK KH CBDT 2014 11-11-2013(1)_05-12  KH trung han 2016-2020 - Liem Thinh edited" xfId="1509"/>
    <cellStyle name="6_DK KH CBDT 2014 11-11-2013(1)_Copy of 05-12  KH trung han 2016-2020 - Liem Thinh edited (1)" xfId="1510"/>
    <cellStyle name="6_DK KH CBDT 2014 11-11-2013_05-12  KH trung han 2016-2020 - Liem Thinh edited" xfId="1511"/>
    <cellStyle name="6_DK KH CBDT 2014 11-11-2013_Copy of 05-12  KH trung han 2016-2020 - Liem Thinh edited (1)" xfId="1512"/>
    <cellStyle name="6_KH 2011-2015" xfId="1513"/>
    <cellStyle name="6_tai co cau dau tu (tong hop)1" xfId="1514"/>
    <cellStyle name="6_TN - Ho tro khac 2011" xfId="1515"/>
    <cellStyle name="6_TN - Ho tro khac 2011_!1 1 bao cao giao KH ve HTCMT vung TNB   12-12-2011" xfId="1516"/>
    <cellStyle name="6_TN - Ho tro khac 2011_Bieu4HTMT" xfId="1517"/>
    <cellStyle name="6_TN - Ho tro khac 2011_Bieu4HTMT_!1 1 bao cao giao KH ve HTCMT vung TNB   12-12-2011" xfId="1518"/>
    <cellStyle name="6_TN - Ho tro khac 2011_Bieu4HTMT_KH TPCP vung TNB (03-1-2012)" xfId="1519"/>
    <cellStyle name="6_TN - Ho tro khac 2011_KH TPCP vung TNB (03-1-2012)" xfId="1520"/>
    <cellStyle name="60% - Accent1 2" xfId="1521"/>
    <cellStyle name="60% - Accent2 2" xfId="1522"/>
    <cellStyle name="60% - Accent3 2" xfId="1523"/>
    <cellStyle name="60% - Accent4 2" xfId="1524"/>
    <cellStyle name="60% - Accent5 2" xfId="1525"/>
    <cellStyle name="60% - Accent6 2" xfId="1526"/>
    <cellStyle name="9" xfId="1527"/>
    <cellStyle name="9_!1 1 bao cao giao KH ve HTCMT vung TNB   12-12-2011" xfId="1528"/>
    <cellStyle name="9_Bieu4HTMT" xfId="1529"/>
    <cellStyle name="9_Bieu4HTMT_!1 1 bao cao giao KH ve HTCMT vung TNB   12-12-2011" xfId="1530"/>
    <cellStyle name="9_Bieu4HTMT_KH TPCP vung TNB (03-1-2012)" xfId="1531"/>
    <cellStyle name="9_KH TPCP vung TNB (03-1-2012)" xfId="1532"/>
    <cellStyle name="Accent1 2" xfId="1533"/>
    <cellStyle name="Accent2 2" xfId="1534"/>
    <cellStyle name="Accent3 2" xfId="1535"/>
    <cellStyle name="Accent4 2" xfId="1536"/>
    <cellStyle name="Accent5 2" xfId="1537"/>
    <cellStyle name="Accent6 2" xfId="1538"/>
    <cellStyle name="ÅëÈ­ [0]_      " xfId="1539"/>
    <cellStyle name="AeE­ [0]_INQUIRY ¿?¾÷AßAø " xfId="1540"/>
    <cellStyle name="ÅëÈ­ [0]_L601CPT" xfId="1541"/>
    <cellStyle name="ÅëÈ­_      " xfId="1542"/>
    <cellStyle name="AeE­_INQUIRY ¿?¾÷AßAø " xfId="1543"/>
    <cellStyle name="ÅëÈ­_L601CPT" xfId="1544"/>
    <cellStyle name="args.style" xfId="1545"/>
    <cellStyle name="args.style 2" xfId="1546"/>
    <cellStyle name="at" xfId="1547"/>
    <cellStyle name="ÄÞ¸¶ [0]_      " xfId="1548"/>
    <cellStyle name="AÞ¸¶ [0]_INQUIRY ¿?¾÷AßAø " xfId="1549"/>
    <cellStyle name="ÄÞ¸¶ [0]_L601CPT" xfId="1550"/>
    <cellStyle name="ÄÞ¸¶_      " xfId="1551"/>
    <cellStyle name="AÞ¸¶_INQUIRY ¿?¾÷AßAø " xfId="1552"/>
    <cellStyle name="ÄÞ¸¶_L601CPT" xfId="1553"/>
    <cellStyle name="AutoFormat Options" xfId="1554"/>
    <cellStyle name="AutoFormat Options 2" xfId="1555"/>
    <cellStyle name="Bad 2" xfId="1556"/>
    <cellStyle name="Body" xfId="1557"/>
    <cellStyle name="C?AØ_¿?¾÷CoE² " xfId="1558"/>
    <cellStyle name="C~1" xfId="1559"/>
    <cellStyle name="Ç¥ÁØ_      " xfId="1560"/>
    <cellStyle name="C￥AØ_¿μ¾÷CoE² " xfId="1561"/>
    <cellStyle name="Ç¥ÁØ_±¸¹Ì´ëÃ¥" xfId="1562"/>
    <cellStyle name="C￥AØ_Sheet1_¿μ¾÷CoE² " xfId="1563"/>
    <cellStyle name="Ç¥ÁØ_ÿÿÿÿÿÿ_4_ÃÑÇÕ°è " xfId="1564"/>
    <cellStyle name="Calc Currency (0)" xfId="1565"/>
    <cellStyle name="Calc Currency (0) 2" xfId="1566"/>
    <cellStyle name="Calc Currency (2)" xfId="1567"/>
    <cellStyle name="Calc Currency (2) 10" xfId="1568"/>
    <cellStyle name="Calc Currency (2) 11" xfId="1569"/>
    <cellStyle name="Calc Currency (2) 12" xfId="1570"/>
    <cellStyle name="Calc Currency (2) 13" xfId="1571"/>
    <cellStyle name="Calc Currency (2) 14" xfId="1572"/>
    <cellStyle name="Calc Currency (2) 15" xfId="1573"/>
    <cellStyle name="Calc Currency (2) 16" xfId="1574"/>
    <cellStyle name="Calc Currency (2) 2" xfId="1575"/>
    <cellStyle name="Calc Currency (2) 3" xfId="1576"/>
    <cellStyle name="Calc Currency (2) 4" xfId="1577"/>
    <cellStyle name="Calc Currency (2) 5" xfId="1578"/>
    <cellStyle name="Calc Currency (2) 6" xfId="1579"/>
    <cellStyle name="Calc Currency (2) 7" xfId="1580"/>
    <cellStyle name="Calc Currency (2) 8" xfId="1581"/>
    <cellStyle name="Calc Currency (2) 9" xfId="1582"/>
    <cellStyle name="Calc Percent (0)" xfId="1583"/>
    <cellStyle name="Calc Percent (0) 10" xfId="1584"/>
    <cellStyle name="Calc Percent (0) 11" xfId="1585"/>
    <cellStyle name="Calc Percent (0) 12" xfId="1586"/>
    <cellStyle name="Calc Percent (0) 13" xfId="1587"/>
    <cellStyle name="Calc Percent (0) 14" xfId="1588"/>
    <cellStyle name="Calc Percent (0) 15" xfId="1589"/>
    <cellStyle name="Calc Percent (0) 16" xfId="1590"/>
    <cellStyle name="Calc Percent (0) 2" xfId="1591"/>
    <cellStyle name="Calc Percent (0) 3" xfId="1592"/>
    <cellStyle name="Calc Percent (0) 4" xfId="1593"/>
    <cellStyle name="Calc Percent (0) 5" xfId="1594"/>
    <cellStyle name="Calc Percent (0) 6" xfId="1595"/>
    <cellStyle name="Calc Percent (0) 7" xfId="1596"/>
    <cellStyle name="Calc Percent (0) 8" xfId="1597"/>
    <cellStyle name="Calc Percent (0) 9" xfId="1598"/>
    <cellStyle name="Calc Percent (1)" xfId="1599"/>
    <cellStyle name="Calc Percent (1) 10" xfId="1600"/>
    <cellStyle name="Calc Percent (1) 11" xfId="1601"/>
    <cellStyle name="Calc Percent (1) 12" xfId="1602"/>
    <cellStyle name="Calc Percent (1) 13" xfId="1603"/>
    <cellStyle name="Calc Percent (1) 14" xfId="1604"/>
    <cellStyle name="Calc Percent (1) 15" xfId="1605"/>
    <cellStyle name="Calc Percent (1) 16" xfId="1606"/>
    <cellStyle name="Calc Percent (1) 2" xfId="1607"/>
    <cellStyle name="Calc Percent (1) 3" xfId="1608"/>
    <cellStyle name="Calc Percent (1) 4" xfId="1609"/>
    <cellStyle name="Calc Percent (1) 5" xfId="1610"/>
    <cellStyle name="Calc Percent (1) 6" xfId="1611"/>
    <cellStyle name="Calc Percent (1) 7" xfId="1612"/>
    <cellStyle name="Calc Percent (1) 8" xfId="1613"/>
    <cellStyle name="Calc Percent (1) 9" xfId="1614"/>
    <cellStyle name="Calc Percent (2)" xfId="1615"/>
    <cellStyle name="Calc Percent (2) 10" xfId="1616"/>
    <cellStyle name="Calc Percent (2) 11" xfId="1617"/>
    <cellStyle name="Calc Percent (2) 12" xfId="1618"/>
    <cellStyle name="Calc Percent (2) 13" xfId="1619"/>
    <cellStyle name="Calc Percent (2) 14" xfId="1620"/>
    <cellStyle name="Calc Percent (2) 15" xfId="1621"/>
    <cellStyle name="Calc Percent (2) 16" xfId="1622"/>
    <cellStyle name="Calc Percent (2) 2" xfId="1623"/>
    <cellStyle name="Calc Percent (2) 3" xfId="1624"/>
    <cellStyle name="Calc Percent (2) 4" xfId="1625"/>
    <cellStyle name="Calc Percent (2) 5" xfId="1626"/>
    <cellStyle name="Calc Percent (2) 6" xfId="1627"/>
    <cellStyle name="Calc Percent (2) 7" xfId="1628"/>
    <cellStyle name="Calc Percent (2) 8" xfId="1629"/>
    <cellStyle name="Calc Percent (2) 9" xfId="1630"/>
    <cellStyle name="Calc Units (0)" xfId="1631"/>
    <cellStyle name="Calc Units (0) 10" xfId="1632"/>
    <cellStyle name="Calc Units (0) 11" xfId="1633"/>
    <cellStyle name="Calc Units (0) 12" xfId="1634"/>
    <cellStyle name="Calc Units (0) 13" xfId="1635"/>
    <cellStyle name="Calc Units (0) 14" xfId="1636"/>
    <cellStyle name="Calc Units (0) 15" xfId="1637"/>
    <cellStyle name="Calc Units (0) 16" xfId="1638"/>
    <cellStyle name="Calc Units (0) 2" xfId="1639"/>
    <cellStyle name="Calc Units (0) 3" xfId="1640"/>
    <cellStyle name="Calc Units (0) 4" xfId="1641"/>
    <cellStyle name="Calc Units (0) 5" xfId="1642"/>
    <cellStyle name="Calc Units (0) 6" xfId="1643"/>
    <cellStyle name="Calc Units (0) 7" xfId="1644"/>
    <cellStyle name="Calc Units (0) 8" xfId="1645"/>
    <cellStyle name="Calc Units (0) 9" xfId="1646"/>
    <cellStyle name="Calc Units (1)" xfId="1647"/>
    <cellStyle name="Calc Units (1) 10" xfId="1648"/>
    <cellStyle name="Calc Units (1) 11" xfId="1649"/>
    <cellStyle name="Calc Units (1) 12" xfId="1650"/>
    <cellStyle name="Calc Units (1) 13" xfId="1651"/>
    <cellStyle name="Calc Units (1) 14" xfId="1652"/>
    <cellStyle name="Calc Units (1) 15" xfId="1653"/>
    <cellStyle name="Calc Units (1) 16" xfId="1654"/>
    <cellStyle name="Calc Units (1) 2" xfId="1655"/>
    <cellStyle name="Calc Units (1) 3" xfId="1656"/>
    <cellStyle name="Calc Units (1) 4" xfId="1657"/>
    <cellStyle name="Calc Units (1) 5" xfId="1658"/>
    <cellStyle name="Calc Units (1) 6" xfId="1659"/>
    <cellStyle name="Calc Units (1) 7" xfId="1660"/>
    <cellStyle name="Calc Units (1) 8" xfId="1661"/>
    <cellStyle name="Calc Units (1) 9" xfId="1662"/>
    <cellStyle name="Calc Units (2)" xfId="1663"/>
    <cellStyle name="Calc Units (2) 10" xfId="1664"/>
    <cellStyle name="Calc Units (2) 11" xfId="1665"/>
    <cellStyle name="Calc Units (2) 12" xfId="1666"/>
    <cellStyle name="Calc Units (2) 13" xfId="1667"/>
    <cellStyle name="Calc Units (2) 14" xfId="1668"/>
    <cellStyle name="Calc Units (2) 15" xfId="1669"/>
    <cellStyle name="Calc Units (2) 16" xfId="1670"/>
    <cellStyle name="Calc Units (2) 2" xfId="1671"/>
    <cellStyle name="Calc Units (2) 3" xfId="1672"/>
    <cellStyle name="Calc Units (2) 4" xfId="1673"/>
    <cellStyle name="Calc Units (2) 5" xfId="1674"/>
    <cellStyle name="Calc Units (2) 6" xfId="1675"/>
    <cellStyle name="Calc Units (2) 7" xfId="1676"/>
    <cellStyle name="Calc Units (2) 8" xfId="1677"/>
    <cellStyle name="Calc Units (2) 9" xfId="1678"/>
    <cellStyle name="Calculation 2" xfId="1679"/>
    <cellStyle name="category" xfId="1680"/>
    <cellStyle name="category 2" xfId="1681"/>
    <cellStyle name="Centered Heading" xfId="1682"/>
    <cellStyle name="Cerrency_Sheet2_XANGDAU" xfId="1683"/>
    <cellStyle name="Column_Title" xfId="1687"/>
    <cellStyle name="Comma  - Style1" xfId="1688"/>
    <cellStyle name="Comma  - Style2" xfId="1689"/>
    <cellStyle name="Comma  - Style3" xfId="1690"/>
    <cellStyle name="Comma  - Style4" xfId="1691"/>
    <cellStyle name="Comma  - Style5" xfId="1692"/>
    <cellStyle name="Comma  - Style6" xfId="1693"/>
    <cellStyle name="Comma  - Style7" xfId="1694"/>
    <cellStyle name="Comma  - Style8" xfId="1695"/>
    <cellStyle name="Comma %" xfId="1696"/>
    <cellStyle name="Comma % 10" xfId="1697"/>
    <cellStyle name="Comma % 11" xfId="1698"/>
    <cellStyle name="Comma % 12" xfId="1699"/>
    <cellStyle name="Comma % 13" xfId="1700"/>
    <cellStyle name="Comma % 14" xfId="1701"/>
    <cellStyle name="Comma % 15" xfId="1702"/>
    <cellStyle name="Comma % 2" xfId="1703"/>
    <cellStyle name="Comma % 3" xfId="1704"/>
    <cellStyle name="Comma % 4" xfId="1705"/>
    <cellStyle name="Comma % 5" xfId="1706"/>
    <cellStyle name="Comma % 6" xfId="1707"/>
    <cellStyle name="Comma % 7" xfId="1708"/>
    <cellStyle name="Comma % 8" xfId="1709"/>
    <cellStyle name="Comma % 9" xfId="1710"/>
    <cellStyle name="Comma [0] 10" xfId="1711"/>
    <cellStyle name="Comma [0] 11" xfId="1712"/>
    <cellStyle name="Comma [0] 2" xfId="1713"/>
    <cellStyle name="Comma [0] 2 10" xfId="1714"/>
    <cellStyle name="Comma [0] 2 10 2" xfId="1715"/>
    <cellStyle name="Comma [0] 2 10 3" xfId="1716"/>
    <cellStyle name="Comma [0] 2 11" xfId="1717"/>
    <cellStyle name="Comma [0] 2 11 2" xfId="1718"/>
    <cellStyle name="Comma [0] 2 11 3" xfId="1719"/>
    <cellStyle name="Comma [0] 2 12" xfId="1720"/>
    <cellStyle name="Comma [0] 2 12 2" xfId="1721"/>
    <cellStyle name="Comma [0] 2 12 3" xfId="1722"/>
    <cellStyle name="Comma [0] 2 13" xfId="1723"/>
    <cellStyle name="Comma [0] 2 13 2" xfId="1724"/>
    <cellStyle name="Comma [0] 2 13 3" xfId="1725"/>
    <cellStyle name="Comma [0] 2 14" xfId="1726"/>
    <cellStyle name="Comma [0] 2 14 2" xfId="1727"/>
    <cellStyle name="Comma [0] 2 14 3" xfId="1728"/>
    <cellStyle name="Comma [0] 2 15" xfId="1729"/>
    <cellStyle name="Comma [0] 2 15 2" xfId="1730"/>
    <cellStyle name="Comma [0] 2 15 3" xfId="1731"/>
    <cellStyle name="Comma [0] 2 16" xfId="1732"/>
    <cellStyle name="Comma [0] 2 16 2" xfId="1733"/>
    <cellStyle name="Comma [0] 2 16 3" xfId="1734"/>
    <cellStyle name="Comma [0] 2 17" xfId="1735"/>
    <cellStyle name="Comma [0] 2 17 2" xfId="1736"/>
    <cellStyle name="Comma [0] 2 17 3" xfId="1737"/>
    <cellStyle name="Comma [0] 2 18" xfId="1738"/>
    <cellStyle name="Comma [0] 2 18 2" xfId="1739"/>
    <cellStyle name="Comma [0] 2 18 3" xfId="1740"/>
    <cellStyle name="Comma [0] 2 19" xfId="1741"/>
    <cellStyle name="Comma [0] 2 19 2" xfId="1742"/>
    <cellStyle name="Comma [0] 2 19 3" xfId="1743"/>
    <cellStyle name="Comma [0] 2 2" xfId="1744"/>
    <cellStyle name="Comma [0] 2 2 2" xfId="1745"/>
    <cellStyle name="Comma [0] 2 2 2 2" xfId="1746"/>
    <cellStyle name="Comma [0] 2 2 3" xfId="1747"/>
    <cellStyle name="Comma [0] 2 20" xfId="1748"/>
    <cellStyle name="Comma [0] 2 20 2" xfId="1749"/>
    <cellStyle name="Comma [0] 2 20 3" xfId="1750"/>
    <cellStyle name="Comma [0] 2 21" xfId="1751"/>
    <cellStyle name="Comma [0] 2 21 2" xfId="1752"/>
    <cellStyle name="Comma [0] 2 21 3" xfId="1753"/>
    <cellStyle name="Comma [0] 2 22" xfId="1754"/>
    <cellStyle name="Comma [0] 2 22 2" xfId="1755"/>
    <cellStyle name="Comma [0] 2 22 3" xfId="1756"/>
    <cellStyle name="Comma [0] 2 23" xfId="1757"/>
    <cellStyle name="Comma [0] 2 23 2" xfId="1758"/>
    <cellStyle name="Comma [0] 2 23 3" xfId="1759"/>
    <cellStyle name="Comma [0] 2 24" xfId="1760"/>
    <cellStyle name="Comma [0] 2 25" xfId="1761"/>
    <cellStyle name="Comma [0] 2 26" xfId="1762"/>
    <cellStyle name="Comma [0] 2 3" xfId="1763"/>
    <cellStyle name="Comma [0] 2 3 2" xfId="1764"/>
    <cellStyle name="Comma [0] 2 3 3" xfId="1765"/>
    <cellStyle name="Comma [0] 2 4" xfId="1766"/>
    <cellStyle name="Comma [0] 2 4 2" xfId="1767"/>
    <cellStyle name="Comma [0] 2 4 3" xfId="1768"/>
    <cellStyle name="Comma [0] 2 5" xfId="1769"/>
    <cellStyle name="Comma [0] 2 5 2" xfId="1770"/>
    <cellStyle name="Comma [0] 2 5 3" xfId="1771"/>
    <cellStyle name="Comma [0] 2 6" xfId="1772"/>
    <cellStyle name="Comma [0] 2 6 2" xfId="1773"/>
    <cellStyle name="Comma [0] 2 6 3" xfId="1774"/>
    <cellStyle name="Comma [0] 2 7" xfId="1775"/>
    <cellStyle name="Comma [0] 2 7 2" xfId="1776"/>
    <cellStyle name="Comma [0] 2 7 3" xfId="1777"/>
    <cellStyle name="Comma [0] 2 8" xfId="1778"/>
    <cellStyle name="Comma [0] 2 8 2" xfId="1779"/>
    <cellStyle name="Comma [0] 2 8 3" xfId="1780"/>
    <cellStyle name="Comma [0] 2 9" xfId="1781"/>
    <cellStyle name="Comma [0] 2 9 2" xfId="1782"/>
    <cellStyle name="Comma [0] 2 9 3" xfId="1783"/>
    <cellStyle name="Comma [0] 2_05-12  KH trung han 2016-2020 - Liem Thinh edited" xfId="1784"/>
    <cellStyle name="Comma [0] 3" xfId="1785"/>
    <cellStyle name="Comma [0] 3 2" xfId="1786"/>
    <cellStyle name="Comma [0] 3 3" xfId="1787"/>
    <cellStyle name="Comma [0] 4" xfId="1788"/>
    <cellStyle name="Comma [0] 5" xfId="1789"/>
    <cellStyle name="Comma [0] 6" xfId="1790"/>
    <cellStyle name="Comma [0] 7" xfId="1791"/>
    <cellStyle name="Comma [0] 8" xfId="1792"/>
    <cellStyle name="Comma [0] 9" xfId="1793"/>
    <cellStyle name="Comma [00]" xfId="1794"/>
    <cellStyle name="Comma [00] 10" xfId="1795"/>
    <cellStyle name="Comma [00] 11" xfId="1796"/>
    <cellStyle name="Comma [00] 12" xfId="1797"/>
    <cellStyle name="Comma [00] 13" xfId="1798"/>
    <cellStyle name="Comma [00] 14" xfId="1799"/>
    <cellStyle name="Comma [00] 15" xfId="1800"/>
    <cellStyle name="Comma [00] 16" xfId="1801"/>
    <cellStyle name="Comma [00] 2" xfId="1802"/>
    <cellStyle name="Comma [00] 3" xfId="1803"/>
    <cellStyle name="Comma [00] 4" xfId="1804"/>
    <cellStyle name="Comma [00] 5" xfId="1805"/>
    <cellStyle name="Comma [00] 6" xfId="1806"/>
    <cellStyle name="Comma [00] 7" xfId="1807"/>
    <cellStyle name="Comma [00] 8" xfId="1808"/>
    <cellStyle name="Comma [00] 9" xfId="1809"/>
    <cellStyle name="Comma 0.0" xfId="1810"/>
    <cellStyle name="Comma 0.0%" xfId="1811"/>
    <cellStyle name="Comma 0.00" xfId="1812"/>
    <cellStyle name="Comma 0.00%" xfId="1813"/>
    <cellStyle name="Comma 0.000" xfId="1814"/>
    <cellStyle name="Comma 0.000%" xfId="1815"/>
    <cellStyle name="Comma 10" xfId="1816"/>
    <cellStyle name="Comma 10 10" xfId="1817"/>
    <cellStyle name="Comma 10 2" xfId="1818"/>
    <cellStyle name="Comma 10 2 2" xfId="1819"/>
    <cellStyle name="Comma 10 2 3" xfId="1820"/>
    <cellStyle name="Comma 10 3" xfId="1821"/>
    <cellStyle name="Comma 10 3 2" xfId="1822"/>
    <cellStyle name="Comma 10 3 3" xfId="1823"/>
    <cellStyle name="Comma 10 3 3 2" xfId="1824"/>
    <cellStyle name="Comma 11" xfId="1825"/>
    <cellStyle name="Comma 11 2" xfId="1826"/>
    <cellStyle name="Comma 11 3" xfId="1827"/>
    <cellStyle name="Comma 11 3 2" xfId="1828"/>
    <cellStyle name="Comma 11 3 3" xfId="1829"/>
    <cellStyle name="Comma 11 4" xfId="1830"/>
    <cellStyle name="Comma 12" xfId="1831"/>
    <cellStyle name="Comma 12 2" xfId="1832"/>
    <cellStyle name="Comma 12 2 2" xfId="1833"/>
    <cellStyle name="Comma 12 3" xfId="1834"/>
    <cellStyle name="Comma 12 4" xfId="1835"/>
    <cellStyle name="Comma 12 4 2" xfId="1836"/>
    <cellStyle name="Comma 13" xfId="1837"/>
    <cellStyle name="Comma 13 2" xfId="1838"/>
    <cellStyle name="Comma 13 2 2" xfId="1839"/>
    <cellStyle name="Comma 13 2 2 2" xfId="1840"/>
    <cellStyle name="Comma 13 2 2 2 2" xfId="1841"/>
    <cellStyle name="Comma 13 2 2 2 2 2" xfId="1842"/>
    <cellStyle name="Comma 13 2 2 2 3" xfId="1843"/>
    <cellStyle name="Comma 13 2 2 2 4" xfId="1844"/>
    <cellStyle name="Comma 13 2 2 3" xfId="1845"/>
    <cellStyle name="Comma 13 2 2 3 2" xfId="1846"/>
    <cellStyle name="Comma 13 2 2 3 3" xfId="1847"/>
    <cellStyle name="Comma 13 2 2 4" xfId="1848"/>
    <cellStyle name="Comma 13 2 2 4 2" xfId="1849"/>
    <cellStyle name="Comma 13 2 2 5" xfId="1850"/>
    <cellStyle name="Comma 13 2 2 6" xfId="1851"/>
    <cellStyle name="Comma 13 2 3" xfId="1852"/>
    <cellStyle name="Comma 13 2 3 2" xfId="1853"/>
    <cellStyle name="Comma 13 2 3 2 2" xfId="1854"/>
    <cellStyle name="Comma 13 2 3 2 3" xfId="1855"/>
    <cellStyle name="Comma 13 2 3 3" xfId="1856"/>
    <cellStyle name="Comma 13 2 3 4" xfId="1857"/>
    <cellStyle name="Comma 13 2 4" xfId="1858"/>
    <cellStyle name="Comma 13 2 4 2" xfId="1859"/>
    <cellStyle name="Comma 13 2 4 3" xfId="1860"/>
    <cellStyle name="Comma 13 2 5" xfId="1861"/>
    <cellStyle name="Comma 13 2 5 2" xfId="1862"/>
    <cellStyle name="Comma 13 2 6" xfId="1863"/>
    <cellStyle name="Comma 13 3" xfId="1864"/>
    <cellStyle name="Comma 13 3 2" xfId="1865"/>
    <cellStyle name="Comma 13 4" xfId="1866"/>
    <cellStyle name="Comma 13 5" xfId="1867"/>
    <cellStyle name="Comma 14" xfId="1868"/>
    <cellStyle name="Comma 14 2" xfId="1869"/>
    <cellStyle name="Comma 14 2 2" xfId="1870"/>
    <cellStyle name="Comma 14 2 3" xfId="1871"/>
    <cellStyle name="Comma 14 3" xfId="1872"/>
    <cellStyle name="Comma 14 4" xfId="1873"/>
    <cellStyle name="Comma 15" xfId="1874"/>
    <cellStyle name="Comma 15 2" xfId="1875"/>
    <cellStyle name="Comma 15 3" xfId="1876"/>
    <cellStyle name="Comma 15 4" xfId="1877"/>
    <cellStyle name="Comma 16" xfId="1878"/>
    <cellStyle name="Comma 16 2" xfId="1879"/>
    <cellStyle name="Comma 16 2 2" xfId="1880"/>
    <cellStyle name="Comma 16 3" xfId="1881"/>
    <cellStyle name="Comma 16 3 2" xfId="1882"/>
    <cellStyle name="Comma 16 3 2 2" xfId="1883"/>
    <cellStyle name="Comma 16 3 2 2 2 3" xfId="1884"/>
    <cellStyle name="Comma 16 3 3" xfId="1885"/>
    <cellStyle name="Comma 16 3 3 2" xfId="1886"/>
    <cellStyle name="Comma 16 3 4" xfId="1887"/>
    <cellStyle name="Comma 16 4" xfId="1888"/>
    <cellStyle name="Comma 17" xfId="1889"/>
    <cellStyle name="Comma 17 2" xfId="1890"/>
    <cellStyle name="Comma 17 2 2" xfId="1891"/>
    <cellStyle name="Comma 17 3" xfId="1892"/>
    <cellStyle name="Comma 17 4" xfId="1893"/>
    <cellStyle name="Comma 18" xfId="1894"/>
    <cellStyle name="Comma 18 2" xfId="1895"/>
    <cellStyle name="Comma 18 2 2" xfId="1896"/>
    <cellStyle name="Comma 18 3" xfId="1897"/>
    <cellStyle name="Comma 18 4" xfId="1898"/>
    <cellStyle name="Comma 19" xfId="1899"/>
    <cellStyle name="Comma 19 2" xfId="1900"/>
    <cellStyle name="Comma 19 3" xfId="1901"/>
    <cellStyle name="Comma 2" xfId="1902"/>
    <cellStyle name="Comma 2 10" xfId="1903"/>
    <cellStyle name="Comma 2 10 2" xfId="1904"/>
    <cellStyle name="Comma 2 10 3" xfId="1905"/>
    <cellStyle name="Comma 2 11" xfId="1906"/>
    <cellStyle name="Comma 2 11 2" xfId="1907"/>
    <cellStyle name="Comma 2 11 3" xfId="1908"/>
    <cellStyle name="Comma 2 12" xfId="1909"/>
    <cellStyle name="Comma 2 12 2" xfId="1910"/>
    <cellStyle name="Comma 2 12 3" xfId="1911"/>
    <cellStyle name="Comma 2 13" xfId="1912"/>
    <cellStyle name="Comma 2 13 2" xfId="1913"/>
    <cellStyle name="Comma 2 13 3" xfId="1914"/>
    <cellStyle name="Comma 2 14" xfId="1915"/>
    <cellStyle name="Comma 2 14 2" xfId="1916"/>
    <cellStyle name="Comma 2 14 3" xfId="1917"/>
    <cellStyle name="Comma 2 15" xfId="1918"/>
    <cellStyle name="Comma 2 15 2" xfId="1919"/>
    <cellStyle name="Comma 2 15 3" xfId="1920"/>
    <cellStyle name="Comma 2 16" xfId="1921"/>
    <cellStyle name="Comma 2 16 2" xfId="1922"/>
    <cellStyle name="Comma 2 16 3" xfId="1923"/>
    <cellStyle name="Comma 2 17" xfId="1924"/>
    <cellStyle name="Comma 2 17 2" xfId="1925"/>
    <cellStyle name="Comma 2 17 3" xfId="1926"/>
    <cellStyle name="Comma 2 18" xfId="1927"/>
    <cellStyle name="Comma 2 18 2" xfId="1928"/>
    <cellStyle name="Comma 2 18 3" xfId="1929"/>
    <cellStyle name="Comma 2 19" xfId="1930"/>
    <cellStyle name="Comma 2 19 2" xfId="1931"/>
    <cellStyle name="Comma 2 19 3" xfId="1932"/>
    <cellStyle name="Comma 2 2" xfId="1933"/>
    <cellStyle name="Comma 2 2 10" xfId="1934"/>
    <cellStyle name="Comma 2 2 11" xfId="1935"/>
    <cellStyle name="Comma 2 2 12" xfId="1936"/>
    <cellStyle name="Comma 2 2 13" xfId="1937"/>
    <cellStyle name="Comma 2 2 14" xfId="1938"/>
    <cellStyle name="Comma 2 2 15" xfId="1939"/>
    <cellStyle name="Comma 2 2 16" xfId="1940"/>
    <cellStyle name="Comma 2 2 17" xfId="1941"/>
    <cellStyle name="Comma 2 2 18" xfId="1942"/>
    <cellStyle name="Comma 2 2 19" xfId="1943"/>
    <cellStyle name="Comma 2 2 2" xfId="1944"/>
    <cellStyle name="Comma 2 2 2 10" xfId="1945"/>
    <cellStyle name="Comma 2 2 2 10 2" xfId="1946"/>
    <cellStyle name="Comma 2 2 2 11" xfId="1947"/>
    <cellStyle name="Comma 2 2 2 11 2" xfId="1948"/>
    <cellStyle name="Comma 2 2 2 12" xfId="1949"/>
    <cellStyle name="Comma 2 2 2 12 2" xfId="1950"/>
    <cellStyle name="Comma 2 2 2 13" xfId="1951"/>
    <cellStyle name="Comma 2 2 2 13 2" xfId="1952"/>
    <cellStyle name="Comma 2 2 2 14" xfId="1953"/>
    <cellStyle name="Comma 2 2 2 14 2" xfId="1954"/>
    <cellStyle name="Comma 2 2 2 15" xfId="1955"/>
    <cellStyle name="Comma 2 2 2 15 2" xfId="1956"/>
    <cellStyle name="Comma 2 2 2 16" xfId="1957"/>
    <cellStyle name="Comma 2 2 2 16 2" xfId="1958"/>
    <cellStyle name="Comma 2 2 2 17" xfId="1959"/>
    <cellStyle name="Comma 2 2 2 17 2" xfId="1960"/>
    <cellStyle name="Comma 2 2 2 18" xfId="1961"/>
    <cellStyle name="Comma 2 2 2 18 2" xfId="1962"/>
    <cellStyle name="Comma 2 2 2 19" xfId="1963"/>
    <cellStyle name="Comma 2 2 2 19 2" xfId="1964"/>
    <cellStyle name="Comma 2 2 2 2" xfId="1965"/>
    <cellStyle name="Comma 2 2 2 2 2" xfId="1966"/>
    <cellStyle name="Comma 2 2 2 2 3" xfId="1967"/>
    <cellStyle name="Comma 2 2 2 20" xfId="1968"/>
    <cellStyle name="Comma 2 2 2 20 2" xfId="1969"/>
    <cellStyle name="Comma 2 2 2 21" xfId="1970"/>
    <cellStyle name="Comma 2 2 2 21 2" xfId="1971"/>
    <cellStyle name="Comma 2 2 2 22" xfId="1972"/>
    <cellStyle name="Comma 2 2 2 22 2" xfId="1973"/>
    <cellStyle name="Comma 2 2 2 23" xfId="1974"/>
    <cellStyle name="Comma 2 2 2 23 2" xfId="1975"/>
    <cellStyle name="Comma 2 2 2 24" xfId="1976"/>
    <cellStyle name="Comma 2 2 2 24 2" xfId="1977"/>
    <cellStyle name="Comma 2 2 2 25" xfId="1978"/>
    <cellStyle name="Comma 2 2 2 3" xfId="1979"/>
    <cellStyle name="Comma 2 2 2 3 2" xfId="1980"/>
    <cellStyle name="Comma 2 2 2 4" xfId="1981"/>
    <cellStyle name="Comma 2 2 2 4 2" xfId="1982"/>
    <cellStyle name="Comma 2 2 2 5" xfId="1983"/>
    <cellStyle name="Comma 2 2 2 5 2" xfId="1984"/>
    <cellStyle name="Comma 2 2 2 6" xfId="1985"/>
    <cellStyle name="Comma 2 2 2 6 2" xfId="1986"/>
    <cellStyle name="Comma 2 2 2 7" xfId="1987"/>
    <cellStyle name="Comma 2 2 2 7 2" xfId="1988"/>
    <cellStyle name="Comma 2 2 2 8" xfId="1989"/>
    <cellStyle name="Comma 2 2 2 8 2" xfId="1990"/>
    <cellStyle name="Comma 2 2 2 9" xfId="1991"/>
    <cellStyle name="Comma 2 2 2 9 2" xfId="1992"/>
    <cellStyle name="Comma 2 2 20" xfId="1993"/>
    <cellStyle name="Comma 2 2 21" xfId="1994"/>
    <cellStyle name="Comma 2 2 22" xfId="1995"/>
    <cellStyle name="Comma 2 2 23" xfId="1996"/>
    <cellStyle name="Comma 2 2 24" xfId="1997"/>
    <cellStyle name="Comma 2 2 24 2" xfId="1998"/>
    <cellStyle name="Comma 2 2 24 3" xfId="1999"/>
    <cellStyle name="Comma 2 2 25" xfId="2000"/>
    <cellStyle name="Comma 2 2 25 2" xfId="2001"/>
    <cellStyle name="Comma 2 2 3" xfId="2002"/>
    <cellStyle name="Comma 2 2 3 2" xfId="2003"/>
    <cellStyle name="Comma 2 2 4" xfId="2004"/>
    <cellStyle name="Comma 2 2 5" xfId="2005"/>
    <cellStyle name="Comma 2 2 6" xfId="2006"/>
    <cellStyle name="Comma 2 2 7" xfId="2007"/>
    <cellStyle name="Comma 2 2 8" xfId="2008"/>
    <cellStyle name="Comma 2 2 9" xfId="2009"/>
    <cellStyle name="Comma 2 2_05-12  KH trung han 2016-2020 - Liem Thinh edited" xfId="2010"/>
    <cellStyle name="Comma 2 20" xfId="2011"/>
    <cellStyle name="Comma 2 20 2" xfId="2012"/>
    <cellStyle name="Comma 2 20 3" xfId="2013"/>
    <cellStyle name="Comma 2 21" xfId="2014"/>
    <cellStyle name="Comma 2 21 2" xfId="2015"/>
    <cellStyle name="Comma 2 21 3" xfId="2016"/>
    <cellStyle name="Comma 2 22" xfId="2017"/>
    <cellStyle name="Comma 2 22 2" xfId="2018"/>
    <cellStyle name="Comma 2 22 3" xfId="2019"/>
    <cellStyle name="Comma 2 23" xfId="2020"/>
    <cellStyle name="Comma 2 23 2" xfId="2021"/>
    <cellStyle name="Comma 2 23 3" xfId="2022"/>
    <cellStyle name="Comma 2 24" xfId="2023"/>
    <cellStyle name="Comma 2 24 2" xfId="2024"/>
    <cellStyle name="Comma 2 24 3" xfId="2025"/>
    <cellStyle name="Comma 2 25" xfId="2026"/>
    <cellStyle name="Comma 2 25 2" xfId="2027"/>
    <cellStyle name="Comma 2 25 3" xfId="2028"/>
    <cellStyle name="Comma 2 26" xfId="2029"/>
    <cellStyle name="Comma 2 26 2" xfId="2030"/>
    <cellStyle name="Comma 2 27" xfId="2031"/>
    <cellStyle name="Comma 2 28" xfId="2032"/>
    <cellStyle name="Comma 2 29" xfId="2033"/>
    <cellStyle name="Comma 2 3" xfId="2034"/>
    <cellStyle name="Comma 2 3 2" xfId="2035"/>
    <cellStyle name="Comma 2 3 2 2" xfId="2036"/>
    <cellStyle name="Comma 2 3 2 2 2" xfId="2037"/>
    <cellStyle name="Comma 2 3 2 3" xfId="2038"/>
    <cellStyle name="Comma 2 3 2 4" xfId="2039"/>
    <cellStyle name="Comma 2 3 3" xfId="2040"/>
    <cellStyle name="Comma 2 30" xfId="2041"/>
    <cellStyle name="Comma 2 31" xfId="2042"/>
    <cellStyle name="Comma 2 32" xfId="2043"/>
    <cellStyle name="Comma 2 33" xfId="2044"/>
    <cellStyle name="Comma 2 34" xfId="2045"/>
    <cellStyle name="Comma 2 35" xfId="2046"/>
    <cellStyle name="Comma 2 36" xfId="2047"/>
    <cellStyle name="Comma 2 4" xfId="2048"/>
    <cellStyle name="Comma 2 4 2" xfId="2049"/>
    <cellStyle name="Comma 2 4 2 2" xfId="2050"/>
    <cellStyle name="Comma 2 4 3" xfId="2051"/>
    <cellStyle name="Comma 2 5" xfId="2052"/>
    <cellStyle name="Comma 2 5 2" xfId="2053"/>
    <cellStyle name="Comma 2 5 2 2" xfId="2054"/>
    <cellStyle name="Comma 2 5 3" xfId="2055"/>
    <cellStyle name="Comma 2 5 4" xfId="2056"/>
    <cellStyle name="Comma 2 6" xfId="2057"/>
    <cellStyle name="Comma 2 6 2" xfId="2058"/>
    <cellStyle name="Comma 2 7" xfId="2059"/>
    <cellStyle name="Comma 2 7 2" xfId="2060"/>
    <cellStyle name="Comma 2 7 3" xfId="2061"/>
    <cellStyle name="Comma 2 8" xfId="2062"/>
    <cellStyle name="Comma 2 8 2" xfId="2063"/>
    <cellStyle name="Comma 2 8 3" xfId="2064"/>
    <cellStyle name="Comma 2 9" xfId="2065"/>
    <cellStyle name="Comma 2 9 2" xfId="2066"/>
    <cellStyle name="Comma 2 9 3" xfId="2067"/>
    <cellStyle name="Comma 2_05-12  KH trung han 2016-2020 - Liem Thinh edited" xfId="2068"/>
    <cellStyle name="Comma 20" xfId="2069"/>
    <cellStyle name="Comma 20 2" xfId="2070"/>
    <cellStyle name="Comma 20 3" xfId="2071"/>
    <cellStyle name="Comma 21" xfId="2072"/>
    <cellStyle name="Comma 21 2" xfId="2073"/>
    <cellStyle name="Comma 21 3" xfId="2074"/>
    <cellStyle name="Comma 21 4" xfId="2075"/>
    <cellStyle name="Comma 22" xfId="2076"/>
    <cellStyle name="Comma 22 2" xfId="2077"/>
    <cellStyle name="Comma 22 3" xfId="2078"/>
    <cellStyle name="Comma 23" xfId="2079"/>
    <cellStyle name="Comma 23 2" xfId="2080"/>
    <cellStyle name="Comma 23 3" xfId="2081"/>
    <cellStyle name="Comma 24" xfId="2082"/>
    <cellStyle name="Comma 24 2" xfId="2083"/>
    <cellStyle name="Comma 24 3" xfId="2084"/>
    <cellStyle name="Comma 24 4" xfId="2085"/>
    <cellStyle name="Comma 25" xfId="2086"/>
    <cellStyle name="Comma 25 2" xfId="2087"/>
    <cellStyle name="Comma 25 2 2" xfId="2088"/>
    <cellStyle name="Comma 25 3" xfId="2089"/>
    <cellStyle name="Comma 26" xfId="2090"/>
    <cellStyle name="Comma 26 2" xfId="2091"/>
    <cellStyle name="Comma 26 2 2" xfId="2092"/>
    <cellStyle name="Comma 26 3" xfId="2093"/>
    <cellStyle name="Comma 27" xfId="2094"/>
    <cellStyle name="Comma 27 2" xfId="2095"/>
    <cellStyle name="Comma 27 2 2" xfId="2096"/>
    <cellStyle name="Comma 27 3" xfId="2097"/>
    <cellStyle name="Comma 28" xfId="2098"/>
    <cellStyle name="Comma 28 2" xfId="2099"/>
    <cellStyle name="Comma 29" xfId="2100"/>
    <cellStyle name="Comma 29 2" xfId="2101"/>
    <cellStyle name="Comma 3" xfId="2102"/>
    <cellStyle name="Comma 3 2" xfId="2103"/>
    <cellStyle name="Comma 3 2 10" xfId="2104"/>
    <cellStyle name="Comma 3 2 11" xfId="2105"/>
    <cellStyle name="Comma 3 2 12" xfId="2106"/>
    <cellStyle name="Comma 3 2 13" xfId="2107"/>
    <cellStyle name="Comma 3 2 14" xfId="2108"/>
    <cellStyle name="Comma 3 2 15" xfId="2109"/>
    <cellStyle name="Comma 3 2 16" xfId="2110"/>
    <cellStyle name="Comma 3 2 2" xfId="2111"/>
    <cellStyle name="Comma 3 2 2 2" xfId="2112"/>
    <cellStyle name="Comma 3 2 2 3" xfId="2113"/>
    <cellStyle name="Comma 3 2 3" xfId="2114"/>
    <cellStyle name="Comma 3 2 3 2" xfId="2115"/>
    <cellStyle name="Comma 3 2 3 3" xfId="2116"/>
    <cellStyle name="Comma 3 2 4" xfId="2117"/>
    <cellStyle name="Comma 3 2 5" xfId="2118"/>
    <cellStyle name="Comma 3 2 6" xfId="2119"/>
    <cellStyle name="Comma 3 2 7" xfId="2120"/>
    <cellStyle name="Comma 3 2 8" xfId="2121"/>
    <cellStyle name="Comma 3 2 9" xfId="2122"/>
    <cellStyle name="Comma 3 3" xfId="2123"/>
    <cellStyle name="Comma 3 3 2" xfId="2124"/>
    <cellStyle name="Comma 3 3 3" xfId="2125"/>
    <cellStyle name="Comma 3 4" xfId="2126"/>
    <cellStyle name="Comma 3 4 2" xfId="2127"/>
    <cellStyle name="Comma 3 4 3" xfId="2128"/>
    <cellStyle name="Comma 3 4 4" xfId="2129"/>
    <cellStyle name="Comma 3 5" xfId="2130"/>
    <cellStyle name="Comma 3 5 2" xfId="2131"/>
    <cellStyle name="Comma 3 6" xfId="2132"/>
    <cellStyle name="Comma 3 6 2" xfId="2133"/>
    <cellStyle name="Comma 3_Biểu 14 - KH2015 dự án ODA" xfId="2134"/>
    <cellStyle name="Comma 30" xfId="2135"/>
    <cellStyle name="Comma 30 2" xfId="2136"/>
    <cellStyle name="Comma 31" xfId="2137"/>
    <cellStyle name="Comma 31 2" xfId="2138"/>
    <cellStyle name="Comma 32" xfId="2139"/>
    <cellStyle name="Comma 32 2" xfId="2140"/>
    <cellStyle name="Comma 32 2 2" xfId="2141"/>
    <cellStyle name="Comma 32 3" xfId="2142"/>
    <cellStyle name="Comma 33" xfId="2143"/>
    <cellStyle name="Comma 33 2" xfId="2144"/>
    <cellStyle name="Comma 34" xfId="2145"/>
    <cellStyle name="Comma 34 2" xfId="2146"/>
    <cellStyle name="Comma 35" xfId="2147"/>
    <cellStyle name="Comma 35 2" xfId="2148"/>
    <cellStyle name="Comma 35 3" xfId="2149"/>
    <cellStyle name="Comma 35 3 2" xfId="2150"/>
    <cellStyle name="Comma 35 4" xfId="2151"/>
    <cellStyle name="Comma 35 4 2" xfId="2152"/>
    <cellStyle name="Comma 36" xfId="2153"/>
    <cellStyle name="Comma 36 2" xfId="2154"/>
    <cellStyle name="Comma 37" xfId="2155"/>
    <cellStyle name="Comma 37 2" xfId="2156"/>
    <cellStyle name="Comma 38" xfId="2157"/>
    <cellStyle name="Comma 39" xfId="2158"/>
    <cellStyle name="Comma 39 2" xfId="2159"/>
    <cellStyle name="Comma 4" xfId="2160"/>
    <cellStyle name="Comma 4 10" xfId="2161"/>
    <cellStyle name="Comma 4 11" xfId="2162"/>
    <cellStyle name="Comma 4 12" xfId="2163"/>
    <cellStyle name="Comma 4 13" xfId="2164"/>
    <cellStyle name="Comma 4 14" xfId="2165"/>
    <cellStyle name="Comma 4 15" xfId="2166"/>
    <cellStyle name="Comma 4 16" xfId="2167"/>
    <cellStyle name="Comma 4 17" xfId="2168"/>
    <cellStyle name="Comma 4 18" xfId="2169"/>
    <cellStyle name="Comma 4 19" xfId="2170"/>
    <cellStyle name="Comma 4 2" xfId="2171"/>
    <cellStyle name="Comma 4 2 2" xfId="2172"/>
    <cellStyle name="Comma 4 20" xfId="2173"/>
    <cellStyle name="Comma 4 3" xfId="2174"/>
    <cellStyle name="Comma 4 3 2" xfId="2175"/>
    <cellStyle name="Comma 4 3 2 2" xfId="2176"/>
    <cellStyle name="Comma 4 3 3" xfId="2177"/>
    <cellStyle name="Comma 4 4" xfId="2178"/>
    <cellStyle name="Comma 4 4 2" xfId="2179"/>
    <cellStyle name="Comma 4 4 3" xfId="2180"/>
    <cellStyle name="Comma 4 4 4" xfId="2181"/>
    <cellStyle name="Comma 4 4 4 2" xfId="2182"/>
    <cellStyle name="Comma 4 5" xfId="2183"/>
    <cellStyle name="Comma 4 6" xfId="2184"/>
    <cellStyle name="Comma 4 7" xfId="2185"/>
    <cellStyle name="Comma 4 8" xfId="2186"/>
    <cellStyle name="Comma 4 9" xfId="2187"/>
    <cellStyle name="Comma 4_THEO DOI THUC HIEN (GỐC 1)" xfId="2188"/>
    <cellStyle name="Comma 40" xfId="2189"/>
    <cellStyle name="Comma 40 2" xfId="2190"/>
    <cellStyle name="Comma 41" xfId="2191"/>
    <cellStyle name="Comma 42" xfId="2192"/>
    <cellStyle name="Comma 43" xfId="2193"/>
    <cellStyle name="Comma 44" xfId="2194"/>
    <cellStyle name="Comma 45" xfId="2195"/>
    <cellStyle name="Comma 46" xfId="2196"/>
    <cellStyle name="Comma 47" xfId="2197"/>
    <cellStyle name="Comma 48" xfId="2198"/>
    <cellStyle name="Comma 49" xfId="2199"/>
    <cellStyle name="Comma 5" xfId="2200"/>
    <cellStyle name="Comma 5 10" xfId="2201"/>
    <cellStyle name="Comma 5 11" xfId="2202"/>
    <cellStyle name="Comma 5 12" xfId="2203"/>
    <cellStyle name="Comma 5 13" xfId="2204"/>
    <cellStyle name="Comma 5 14" xfId="2205"/>
    <cellStyle name="Comma 5 15" xfId="2206"/>
    <cellStyle name="Comma 5 16" xfId="2207"/>
    <cellStyle name="Comma 5 17" xfId="2208"/>
    <cellStyle name="Comma 5 17 2" xfId="2209"/>
    <cellStyle name="Comma 5 18" xfId="2210"/>
    <cellStyle name="Comma 5 19" xfId="2211"/>
    <cellStyle name="Comma 5 2" xfId="2212"/>
    <cellStyle name="Comma 5 2 2" xfId="2213"/>
    <cellStyle name="Comma 5 2 2 2" xfId="2214"/>
    <cellStyle name="Comma 5 2 3" xfId="2215"/>
    <cellStyle name="Comma 5 20" xfId="2216"/>
    <cellStyle name="Comma 5 3" xfId="2217"/>
    <cellStyle name="Comma 5 3 2" xfId="2218"/>
    <cellStyle name="Comma 5 3 2 2" xfId="2219"/>
    <cellStyle name="Comma 5 3 3" xfId="2220"/>
    <cellStyle name="Comma 5 4" xfId="2221"/>
    <cellStyle name="Comma 5 4 2" xfId="2222"/>
    <cellStyle name="Comma 5 4 2 2" xfId="2223"/>
    <cellStyle name="Comma 5 4 3" xfId="2224"/>
    <cellStyle name="Comma 5 5" xfId="2225"/>
    <cellStyle name="Comma 5 5 2" xfId="2226"/>
    <cellStyle name="Comma 5 6" xfId="2227"/>
    <cellStyle name="Comma 5 7" xfId="2228"/>
    <cellStyle name="Comma 5 8" xfId="2229"/>
    <cellStyle name="Comma 5 9" xfId="2230"/>
    <cellStyle name="Comma 5_05-12  KH trung han 2016-2020 - Liem Thinh edited" xfId="2231"/>
    <cellStyle name="Comma 50" xfId="2232"/>
    <cellStyle name="Comma 50 2" xfId="2233"/>
    <cellStyle name="Comma 51" xfId="2234"/>
    <cellStyle name="Comma 51 2" xfId="2235"/>
    <cellStyle name="Comma 52" xfId="2236"/>
    <cellStyle name="Comma 53" xfId="2237"/>
    <cellStyle name="Comma 6" xfId="2238"/>
    <cellStyle name="Comma 6 2" xfId="2239"/>
    <cellStyle name="Comma 6 2 2" xfId="2240"/>
    <cellStyle name="Comma 6 2 2 2" xfId="2241"/>
    <cellStyle name="Comma 6 3" xfId="2242"/>
    <cellStyle name="Comma 6 3 2" xfId="2243"/>
    <cellStyle name="Comma 6 4" xfId="2244"/>
    <cellStyle name="Comma 6 4 2" xfId="2245"/>
    <cellStyle name="Comma 6 5" xfId="2246"/>
    <cellStyle name="Comma 60" xfId="2247"/>
    <cellStyle name="Comma 66" xfId="2248"/>
    <cellStyle name="Comma 7" xfId="2249"/>
    <cellStyle name="Comma 7 2" xfId="2250"/>
    <cellStyle name="Comma 7 3" xfId="2251"/>
    <cellStyle name="Comma 7 3 2" xfId="2252"/>
    <cellStyle name="Comma 7 4" xfId="2253"/>
    <cellStyle name="Comma 7_20131129 Nhu cau 2014_TPCP ODA (co hoan ung)" xfId="2254"/>
    <cellStyle name="Comma 8" xfId="2255"/>
    <cellStyle name="Comma 8 2" xfId="2256"/>
    <cellStyle name="Comma 8 2 2" xfId="2257"/>
    <cellStyle name="Comma 8 2 3" xfId="2258"/>
    <cellStyle name="Comma 8 3" xfId="2259"/>
    <cellStyle name="Comma 8 3 2" xfId="2260"/>
    <cellStyle name="Comma 8 4" xfId="2261"/>
    <cellStyle name="Comma 8 5" xfId="2262"/>
    <cellStyle name="Comma 9" xfId="2263"/>
    <cellStyle name="Comma 9 2" xfId="2264"/>
    <cellStyle name="Comma 9 2 2" xfId="2265"/>
    <cellStyle name="Comma 9 2 2 2" xfId="2266"/>
    <cellStyle name="Comma 9 2 3" xfId="2267"/>
    <cellStyle name="Comma 9 2 3 2" xfId="2268"/>
    <cellStyle name="Comma 9 3" xfId="2269"/>
    <cellStyle name="Comma 9 3 2" xfId="2270"/>
    <cellStyle name="Comma 9 3 2 2" xfId="2271"/>
    <cellStyle name="Comma 9 4" xfId="2272"/>
    <cellStyle name="Comma 9 4 2" xfId="2273"/>
    <cellStyle name="Comma 9 5" xfId="2274"/>
    <cellStyle name="Comma 9 5 2" xfId="2275"/>
    <cellStyle name="comma zerodec" xfId="2276"/>
    <cellStyle name="Comma0" xfId="2277"/>
    <cellStyle name="Comma0 10" xfId="2278"/>
    <cellStyle name="Comma0 11" xfId="2279"/>
    <cellStyle name="Comma0 12" xfId="2280"/>
    <cellStyle name="Comma0 13" xfId="2281"/>
    <cellStyle name="Comma0 14" xfId="2282"/>
    <cellStyle name="Comma0 15" xfId="2283"/>
    <cellStyle name="Comma0 16" xfId="2284"/>
    <cellStyle name="Comma0 2" xfId="2285"/>
    <cellStyle name="Comma0 2 2" xfId="2286"/>
    <cellStyle name="Comma0 3" xfId="2287"/>
    <cellStyle name="Comma0 4" xfId="2288"/>
    <cellStyle name="Comma0 5" xfId="2289"/>
    <cellStyle name="Comma0 6" xfId="2290"/>
    <cellStyle name="Comma0 7" xfId="2291"/>
    <cellStyle name="Comma0 8" xfId="2292"/>
    <cellStyle name="Comma0 9" xfId="2293"/>
    <cellStyle name="Company Name" xfId="2294"/>
    <cellStyle name="cong" xfId="2295"/>
    <cellStyle name="Copied" xfId="2296"/>
    <cellStyle name="Co聭ma_Sheet1" xfId="2297"/>
    <cellStyle name="CR Comma" xfId="2298"/>
    <cellStyle name="CR Currency" xfId="2299"/>
    <cellStyle name="Credit" xfId="2300"/>
    <cellStyle name="Credit subtotal" xfId="2301"/>
    <cellStyle name="Credit Total" xfId="2302"/>
    <cellStyle name="Cࡵrrency_Sheet1_PRODUCTĠ" xfId="2303"/>
    <cellStyle name="Curråncy [0]_FCST_RESULTS" xfId="2304"/>
    <cellStyle name="Currency %" xfId="2305"/>
    <cellStyle name="Currency % 10" xfId="2306"/>
    <cellStyle name="Currency % 11" xfId="2307"/>
    <cellStyle name="Currency % 12" xfId="2308"/>
    <cellStyle name="Currency % 13" xfId="2309"/>
    <cellStyle name="Currency % 14" xfId="2310"/>
    <cellStyle name="Currency % 15" xfId="2311"/>
    <cellStyle name="Currency % 2" xfId="2312"/>
    <cellStyle name="Currency % 3" xfId="2313"/>
    <cellStyle name="Currency % 4" xfId="2314"/>
    <cellStyle name="Currency % 5" xfId="2315"/>
    <cellStyle name="Currency % 6" xfId="2316"/>
    <cellStyle name="Currency % 7" xfId="2317"/>
    <cellStyle name="Currency % 8" xfId="2318"/>
    <cellStyle name="Currency % 9" xfId="2319"/>
    <cellStyle name="Currency %_05-12  KH trung han 2016-2020 - Liem Thinh edited" xfId="2320"/>
    <cellStyle name="Currency [0]ßmud plant bolted_RESULTS" xfId="2321"/>
    <cellStyle name="Currency [00]" xfId="2322"/>
    <cellStyle name="Currency [00] 10" xfId="2323"/>
    <cellStyle name="Currency [00] 11" xfId="2324"/>
    <cellStyle name="Currency [00] 12" xfId="2325"/>
    <cellStyle name="Currency [00] 13" xfId="2326"/>
    <cellStyle name="Currency [00] 14" xfId="2327"/>
    <cellStyle name="Currency [00] 15" xfId="2328"/>
    <cellStyle name="Currency [00] 16" xfId="2329"/>
    <cellStyle name="Currency [00] 2" xfId="2330"/>
    <cellStyle name="Currency [00] 3" xfId="2331"/>
    <cellStyle name="Currency [00] 4" xfId="2332"/>
    <cellStyle name="Currency [00] 5" xfId="2333"/>
    <cellStyle name="Currency [00] 6" xfId="2334"/>
    <cellStyle name="Currency [00] 7" xfId="2335"/>
    <cellStyle name="Currency [00] 8" xfId="2336"/>
    <cellStyle name="Currency [00] 9" xfId="2337"/>
    <cellStyle name="Currency 0.0" xfId="2338"/>
    <cellStyle name="Currency 0.0%" xfId="2339"/>
    <cellStyle name="Currency 0.0_05-12  KH trung han 2016-2020 - Liem Thinh edited" xfId="2340"/>
    <cellStyle name="Currency 0.00" xfId="2341"/>
    <cellStyle name="Currency 0.00%" xfId="2342"/>
    <cellStyle name="Currency 0.00_05-12  KH trung han 2016-2020 - Liem Thinh edited" xfId="2343"/>
    <cellStyle name="Currency 0.000" xfId="2344"/>
    <cellStyle name="Currency 0.000%" xfId="2345"/>
    <cellStyle name="Currency 0.000_05-12  KH trung han 2016-2020 - Liem Thinh edited" xfId="2346"/>
    <cellStyle name="Currency 2" xfId="2347"/>
    <cellStyle name="Currency 2 10" xfId="2348"/>
    <cellStyle name="Currency 2 11" xfId="2349"/>
    <cellStyle name="Currency 2 12" xfId="2350"/>
    <cellStyle name="Currency 2 13" xfId="2351"/>
    <cellStyle name="Currency 2 14" xfId="2352"/>
    <cellStyle name="Currency 2 15" xfId="2353"/>
    <cellStyle name="Currency 2 16" xfId="2354"/>
    <cellStyle name="Currency 2 2" xfId="2355"/>
    <cellStyle name="Currency 2 2 2" xfId="2356"/>
    <cellStyle name="Currency 2 3" xfId="2357"/>
    <cellStyle name="Currency 2 4" xfId="2358"/>
    <cellStyle name="Currency 2 5" xfId="2359"/>
    <cellStyle name="Currency 2 6" xfId="2360"/>
    <cellStyle name="Currency 2 7" xfId="2361"/>
    <cellStyle name="Currency 2 8" xfId="2362"/>
    <cellStyle name="Currency 2 9" xfId="2363"/>
    <cellStyle name="Currency![0]_FCSt (2)" xfId="2364"/>
    <cellStyle name="Currency0" xfId="2365"/>
    <cellStyle name="Currency0 10" xfId="2366"/>
    <cellStyle name="Currency0 11" xfId="2367"/>
    <cellStyle name="Currency0 12" xfId="2368"/>
    <cellStyle name="Currency0 13" xfId="2369"/>
    <cellStyle name="Currency0 14" xfId="2370"/>
    <cellStyle name="Currency0 15" xfId="2371"/>
    <cellStyle name="Currency0 16" xfId="2372"/>
    <cellStyle name="Currency0 2" xfId="2373"/>
    <cellStyle name="Currency0 2 2" xfId="2374"/>
    <cellStyle name="Currency0 3" xfId="2375"/>
    <cellStyle name="Currency0 4" xfId="2376"/>
    <cellStyle name="Currency0 5" xfId="2377"/>
    <cellStyle name="Currency0 6" xfId="2378"/>
    <cellStyle name="Currency0 7" xfId="2379"/>
    <cellStyle name="Currency0 8" xfId="2380"/>
    <cellStyle name="Currency0 9" xfId="2381"/>
    <cellStyle name="Currency1" xfId="2382"/>
    <cellStyle name="Currency1 10" xfId="2383"/>
    <cellStyle name="Currency1 11" xfId="2384"/>
    <cellStyle name="Currency1 12" xfId="2385"/>
    <cellStyle name="Currency1 13" xfId="2386"/>
    <cellStyle name="Currency1 14" xfId="2387"/>
    <cellStyle name="Currency1 15" xfId="2388"/>
    <cellStyle name="Currency1 16" xfId="2389"/>
    <cellStyle name="Currency1 2" xfId="2390"/>
    <cellStyle name="Currency1 2 2" xfId="2391"/>
    <cellStyle name="Currency1 3" xfId="2392"/>
    <cellStyle name="Currency1 4" xfId="2393"/>
    <cellStyle name="Currency1 5" xfId="2394"/>
    <cellStyle name="Currency1 6" xfId="2395"/>
    <cellStyle name="Currency1 7" xfId="2396"/>
    <cellStyle name="Currency1 8" xfId="2397"/>
    <cellStyle name="Currency1 9" xfId="2398"/>
    <cellStyle name="Check Cell 2" xfId="1684"/>
    <cellStyle name="Chi phÝ kh¸c_Book1" xfId="1685"/>
    <cellStyle name="CHUONG" xfId="1686"/>
    <cellStyle name="D1" xfId="2399"/>
    <cellStyle name="Date" xfId="2400"/>
    <cellStyle name="Date 10" xfId="2401"/>
    <cellStyle name="Date 11" xfId="2402"/>
    <cellStyle name="Date 12" xfId="2403"/>
    <cellStyle name="Date 13" xfId="2404"/>
    <cellStyle name="Date 14" xfId="2405"/>
    <cellStyle name="Date 15" xfId="2406"/>
    <cellStyle name="Date 16" xfId="2407"/>
    <cellStyle name="Date 2" xfId="2408"/>
    <cellStyle name="Date 2 2" xfId="2409"/>
    <cellStyle name="Date 3" xfId="2410"/>
    <cellStyle name="Date 4" xfId="2411"/>
    <cellStyle name="Date 5" xfId="2412"/>
    <cellStyle name="Date 6" xfId="2413"/>
    <cellStyle name="Date 7" xfId="2414"/>
    <cellStyle name="Date 8" xfId="2415"/>
    <cellStyle name="Date 9" xfId="2416"/>
    <cellStyle name="Date Short" xfId="2417"/>
    <cellStyle name="Date Short 2" xfId="2418"/>
    <cellStyle name="Date_Book1" xfId="2419"/>
    <cellStyle name="DAUDE" xfId="2421"/>
    <cellStyle name="Dấu_phảy 2" xfId="2420"/>
    <cellStyle name="Debit" xfId="2422"/>
    <cellStyle name="Debit subtotal" xfId="2423"/>
    <cellStyle name="Debit Total" xfId="2424"/>
    <cellStyle name="DELTA" xfId="2425"/>
    <cellStyle name="DELTA 10" xfId="2426"/>
    <cellStyle name="DELTA 11" xfId="2427"/>
    <cellStyle name="DELTA 12" xfId="2428"/>
    <cellStyle name="DELTA 13" xfId="2429"/>
    <cellStyle name="DELTA 14" xfId="2430"/>
    <cellStyle name="DELTA 15" xfId="2431"/>
    <cellStyle name="DELTA 2" xfId="2432"/>
    <cellStyle name="DELTA 3" xfId="2433"/>
    <cellStyle name="DELTA 4" xfId="2434"/>
    <cellStyle name="DELTA 5" xfId="2435"/>
    <cellStyle name="DELTA 6" xfId="2436"/>
    <cellStyle name="DELTA 7" xfId="2437"/>
    <cellStyle name="DELTA 8" xfId="2438"/>
    <cellStyle name="DELTA 9" xfId="2439"/>
    <cellStyle name="Dezimal [0]_35ERI8T2gbIEMixb4v26icuOo" xfId="2440"/>
    <cellStyle name="Dezimal_35ERI8T2gbIEMixb4v26icuOo" xfId="2441"/>
    <cellStyle name="Dg" xfId="2442"/>
    <cellStyle name="Dgia" xfId="2443"/>
    <cellStyle name="Dgia 2" xfId="2444"/>
    <cellStyle name="Dollar (zero dec)" xfId="2445"/>
    <cellStyle name="Dollar (zero dec) 10" xfId="2446"/>
    <cellStyle name="Dollar (zero dec) 11" xfId="2447"/>
    <cellStyle name="Dollar (zero dec) 12" xfId="2448"/>
    <cellStyle name="Dollar (zero dec) 13" xfId="2449"/>
    <cellStyle name="Dollar (zero dec) 14" xfId="2450"/>
    <cellStyle name="Dollar (zero dec) 15" xfId="2451"/>
    <cellStyle name="Dollar (zero dec) 16" xfId="2452"/>
    <cellStyle name="Dollar (zero dec) 2" xfId="2453"/>
    <cellStyle name="Dollar (zero dec) 2 2" xfId="2454"/>
    <cellStyle name="Dollar (zero dec) 3" xfId="2455"/>
    <cellStyle name="Dollar (zero dec) 4" xfId="2456"/>
    <cellStyle name="Dollar (zero dec) 5" xfId="2457"/>
    <cellStyle name="Dollar (zero dec) 6" xfId="2458"/>
    <cellStyle name="Dollar (zero dec) 7" xfId="2459"/>
    <cellStyle name="Dollar (zero dec) 8" xfId="2460"/>
    <cellStyle name="Dollar (zero dec) 9" xfId="2461"/>
    <cellStyle name="Don gia" xfId="2462"/>
    <cellStyle name="Dziesi?tny [0]_Invoices2001Slovakia" xfId="2463"/>
    <cellStyle name="Dziesi?tny_Invoices2001Slovakia" xfId="2464"/>
    <cellStyle name="Dziesietny [0]_Invoices2001Slovakia" xfId="2465"/>
    <cellStyle name="Dziesiętny [0]_Invoices2001Slovakia" xfId="2466"/>
    <cellStyle name="Dziesietny [0]_Invoices2001Slovakia 2" xfId="2467"/>
    <cellStyle name="Dziesiętny [0]_Invoices2001Slovakia 2" xfId="2468"/>
    <cellStyle name="Dziesietny [0]_Invoices2001Slovakia 3" xfId="2469"/>
    <cellStyle name="Dziesiętny [0]_Invoices2001Slovakia 3" xfId="2470"/>
    <cellStyle name="Dziesietny [0]_Invoices2001Slovakia 4" xfId="2471"/>
    <cellStyle name="Dziesiętny [0]_Invoices2001Slovakia 4" xfId="2472"/>
    <cellStyle name="Dziesietny [0]_Invoices2001Slovakia 5" xfId="2473"/>
    <cellStyle name="Dziesiętny [0]_Invoices2001Slovakia 5" xfId="2474"/>
    <cellStyle name="Dziesietny [0]_Invoices2001Slovakia 6" xfId="2475"/>
    <cellStyle name="Dziesiętny [0]_Invoices2001Slovakia 6" xfId="2476"/>
    <cellStyle name="Dziesietny [0]_Invoices2001Slovakia 7" xfId="2477"/>
    <cellStyle name="Dziesiętny [0]_Invoices2001Slovakia 7" xfId="2478"/>
    <cellStyle name="Dziesietny [0]_Invoices2001Slovakia_01_Nha so 1_Dien" xfId="2479"/>
    <cellStyle name="Dziesiętny [0]_Invoices2001Slovakia_01_Nha so 1_Dien" xfId="2480"/>
    <cellStyle name="Dziesietny [0]_Invoices2001Slovakia_05-12  KH trung han 2016-2020 - Liem Thinh edited" xfId="2481"/>
    <cellStyle name="Dziesiętny [0]_Invoices2001Slovakia_05-12  KH trung han 2016-2020 - Liem Thinh edited" xfId="2482"/>
    <cellStyle name="Dziesietny [0]_Invoices2001Slovakia_10_Nha so 10_Dien1" xfId="2483"/>
    <cellStyle name="Dziesiętny [0]_Invoices2001Slovakia_10_Nha so 10_Dien1" xfId="2484"/>
    <cellStyle name="Dziesietny [0]_Invoices2001Slovakia_Book1" xfId="2485"/>
    <cellStyle name="Dziesiętny [0]_Invoices2001Slovakia_Book1" xfId="2486"/>
    <cellStyle name="Dziesietny [0]_Invoices2001Slovakia_Book1_1" xfId="2487"/>
    <cellStyle name="Dziesiętny [0]_Invoices2001Slovakia_Book1_1" xfId="2488"/>
    <cellStyle name="Dziesietny [0]_Invoices2001Slovakia_Book1_1_Book1" xfId="2489"/>
    <cellStyle name="Dziesiętny [0]_Invoices2001Slovakia_Book1_1_Book1" xfId="2490"/>
    <cellStyle name="Dziesietny [0]_Invoices2001Slovakia_Book1_2" xfId="2491"/>
    <cellStyle name="Dziesiętny [0]_Invoices2001Slovakia_Book1_2" xfId="2492"/>
    <cellStyle name="Dziesietny [0]_Invoices2001Slovakia_Book1_Nhu cau von ung truoc 2011 Tha h Hoa + Nge An gui TW" xfId="2493"/>
    <cellStyle name="Dziesiętny [0]_Invoices2001Slovakia_Book1_Nhu cau von ung truoc 2011 Tha h Hoa + Nge An gui TW" xfId="2494"/>
    <cellStyle name="Dziesietny [0]_Invoices2001Slovakia_Book1_Nhu cau von ung truoc 2011 Tha h Hoa + Nge An gui TW 10" xfId="2495"/>
    <cellStyle name="Dziesiętny [0]_Invoices2001Slovakia_Book1_Nhu cau von ung truoc 2011 Tha h Hoa + Nge An gui TW 10" xfId="2496"/>
    <cellStyle name="Dziesietny [0]_Invoices2001Slovakia_Book1_Nhu cau von ung truoc 2011 Tha h Hoa + Nge An gui TW 2" xfId="2497"/>
    <cellStyle name="Dziesiętny [0]_Invoices2001Slovakia_Book1_Nhu cau von ung truoc 2011 Tha h Hoa + Nge An gui TW 2" xfId="2498"/>
    <cellStyle name="Dziesietny [0]_Invoices2001Slovakia_Book1_Nhu cau von ung truoc 2011 Tha h Hoa + Nge An gui TW 3" xfId="2499"/>
    <cellStyle name="Dziesiętny [0]_Invoices2001Slovakia_Book1_Nhu cau von ung truoc 2011 Tha h Hoa + Nge An gui TW 3" xfId="2500"/>
    <cellStyle name="Dziesietny [0]_Invoices2001Slovakia_Book1_Nhu cau von ung truoc 2011 Tha h Hoa + Nge An gui TW 4" xfId="2501"/>
    <cellStyle name="Dziesiętny [0]_Invoices2001Slovakia_Book1_Nhu cau von ung truoc 2011 Tha h Hoa + Nge An gui TW 4" xfId="2502"/>
    <cellStyle name="Dziesietny [0]_Invoices2001Slovakia_Book1_Nhu cau von ung truoc 2011 Tha h Hoa + Nge An gui TW 5" xfId="2503"/>
    <cellStyle name="Dziesiętny [0]_Invoices2001Slovakia_Book1_Nhu cau von ung truoc 2011 Tha h Hoa + Nge An gui TW 5" xfId="2504"/>
    <cellStyle name="Dziesietny [0]_Invoices2001Slovakia_Book1_Nhu cau von ung truoc 2011 Tha h Hoa + Nge An gui TW 6" xfId="2505"/>
    <cellStyle name="Dziesiętny [0]_Invoices2001Slovakia_Book1_Nhu cau von ung truoc 2011 Tha h Hoa + Nge An gui TW 6" xfId="2506"/>
    <cellStyle name="Dziesietny [0]_Invoices2001Slovakia_Book1_Nhu cau von ung truoc 2011 Tha h Hoa + Nge An gui TW 7" xfId="2507"/>
    <cellStyle name="Dziesiętny [0]_Invoices2001Slovakia_Book1_Nhu cau von ung truoc 2011 Tha h Hoa + Nge An gui TW 7" xfId="2508"/>
    <cellStyle name="Dziesietny [0]_Invoices2001Slovakia_Book1_Nhu cau von ung truoc 2011 Tha h Hoa + Nge An gui TW 8" xfId="2509"/>
    <cellStyle name="Dziesiętny [0]_Invoices2001Slovakia_Book1_Nhu cau von ung truoc 2011 Tha h Hoa + Nge An gui TW 8" xfId="2510"/>
    <cellStyle name="Dziesietny [0]_Invoices2001Slovakia_Book1_Nhu cau von ung truoc 2011 Tha h Hoa + Nge An gui TW 9" xfId="2511"/>
    <cellStyle name="Dziesiętny [0]_Invoices2001Slovakia_Book1_Nhu cau von ung truoc 2011 Tha h Hoa + Nge An gui TW 9" xfId="2512"/>
    <cellStyle name="Dziesietny [0]_Invoices2001Slovakia_Book1_Tong hop Cac tuyen(9-1-06)" xfId="2513"/>
    <cellStyle name="Dziesiętny [0]_Invoices2001Slovakia_Book1_Tong hop Cac tuyen(9-1-06)" xfId="2514"/>
    <cellStyle name="Dziesietny [0]_Invoices2001Slovakia_Book1_Tong hop Cac tuyen(9-1-06) 10" xfId="2515"/>
    <cellStyle name="Dziesiętny [0]_Invoices2001Slovakia_Book1_Tong hop Cac tuyen(9-1-06) 10" xfId="2516"/>
    <cellStyle name="Dziesietny [0]_Invoices2001Slovakia_Book1_Tong hop Cac tuyen(9-1-06) 2" xfId="2517"/>
    <cellStyle name="Dziesiętny [0]_Invoices2001Slovakia_Book1_Tong hop Cac tuyen(9-1-06) 2" xfId="2518"/>
    <cellStyle name="Dziesietny [0]_Invoices2001Slovakia_Book1_Tong hop Cac tuyen(9-1-06) 3" xfId="2519"/>
    <cellStyle name="Dziesiętny [0]_Invoices2001Slovakia_Book1_Tong hop Cac tuyen(9-1-06) 3" xfId="2520"/>
    <cellStyle name="Dziesietny [0]_Invoices2001Slovakia_Book1_Tong hop Cac tuyen(9-1-06) 4" xfId="2521"/>
    <cellStyle name="Dziesiętny [0]_Invoices2001Slovakia_Book1_Tong hop Cac tuyen(9-1-06) 4" xfId="2522"/>
    <cellStyle name="Dziesietny [0]_Invoices2001Slovakia_Book1_Tong hop Cac tuyen(9-1-06) 5" xfId="2523"/>
    <cellStyle name="Dziesiętny [0]_Invoices2001Slovakia_Book1_Tong hop Cac tuyen(9-1-06) 5" xfId="2524"/>
    <cellStyle name="Dziesietny [0]_Invoices2001Slovakia_Book1_Tong hop Cac tuyen(9-1-06) 6" xfId="2525"/>
    <cellStyle name="Dziesiętny [0]_Invoices2001Slovakia_Book1_Tong hop Cac tuyen(9-1-06) 6" xfId="2526"/>
    <cellStyle name="Dziesietny [0]_Invoices2001Slovakia_Book1_Tong hop Cac tuyen(9-1-06) 7" xfId="2527"/>
    <cellStyle name="Dziesiętny [0]_Invoices2001Slovakia_Book1_Tong hop Cac tuyen(9-1-06) 7" xfId="2528"/>
    <cellStyle name="Dziesietny [0]_Invoices2001Slovakia_Book1_Tong hop Cac tuyen(9-1-06) 8" xfId="2529"/>
    <cellStyle name="Dziesiętny [0]_Invoices2001Slovakia_Book1_Tong hop Cac tuyen(9-1-06) 8" xfId="2530"/>
    <cellStyle name="Dziesietny [0]_Invoices2001Slovakia_Book1_Tong hop Cac tuyen(9-1-06) 9" xfId="2531"/>
    <cellStyle name="Dziesiętny [0]_Invoices2001Slovakia_Book1_Tong hop Cac tuyen(9-1-06) 9" xfId="2532"/>
    <cellStyle name="Dziesietny [0]_Invoices2001Slovakia_Book1_ung truoc 2011 NSTW Thanh Hoa + Nge An gui Thu 12-5" xfId="2533"/>
    <cellStyle name="Dziesiętny [0]_Invoices2001Slovakia_Book1_ung truoc 2011 NSTW Thanh Hoa + Nge An gui Thu 12-5" xfId="2534"/>
    <cellStyle name="Dziesietny [0]_Invoices2001Slovakia_Book1_ung truoc 2011 NSTW Thanh Hoa + Nge An gui Thu 12-5 10" xfId="2535"/>
    <cellStyle name="Dziesiętny [0]_Invoices2001Slovakia_Book1_ung truoc 2011 NSTW Thanh Hoa + Nge An gui Thu 12-5 10" xfId="2536"/>
    <cellStyle name="Dziesietny [0]_Invoices2001Slovakia_Book1_ung truoc 2011 NSTW Thanh Hoa + Nge An gui Thu 12-5 2" xfId="2537"/>
    <cellStyle name="Dziesiętny [0]_Invoices2001Slovakia_Book1_ung truoc 2011 NSTW Thanh Hoa + Nge An gui Thu 12-5 2" xfId="2538"/>
    <cellStyle name="Dziesietny [0]_Invoices2001Slovakia_Book1_ung truoc 2011 NSTW Thanh Hoa + Nge An gui Thu 12-5 3" xfId="2539"/>
    <cellStyle name="Dziesiętny [0]_Invoices2001Slovakia_Book1_ung truoc 2011 NSTW Thanh Hoa + Nge An gui Thu 12-5 3" xfId="2540"/>
    <cellStyle name="Dziesietny [0]_Invoices2001Slovakia_Book1_ung truoc 2011 NSTW Thanh Hoa + Nge An gui Thu 12-5 4" xfId="2541"/>
    <cellStyle name="Dziesiętny [0]_Invoices2001Slovakia_Book1_ung truoc 2011 NSTW Thanh Hoa + Nge An gui Thu 12-5 4" xfId="2542"/>
    <cellStyle name="Dziesietny [0]_Invoices2001Slovakia_Book1_ung truoc 2011 NSTW Thanh Hoa + Nge An gui Thu 12-5 5" xfId="2543"/>
    <cellStyle name="Dziesiętny [0]_Invoices2001Slovakia_Book1_ung truoc 2011 NSTW Thanh Hoa + Nge An gui Thu 12-5 5" xfId="2544"/>
    <cellStyle name="Dziesietny [0]_Invoices2001Slovakia_Book1_ung truoc 2011 NSTW Thanh Hoa + Nge An gui Thu 12-5 6" xfId="2545"/>
    <cellStyle name="Dziesiętny [0]_Invoices2001Slovakia_Book1_ung truoc 2011 NSTW Thanh Hoa + Nge An gui Thu 12-5 6" xfId="2546"/>
    <cellStyle name="Dziesietny [0]_Invoices2001Slovakia_Book1_ung truoc 2011 NSTW Thanh Hoa + Nge An gui Thu 12-5 7" xfId="2547"/>
    <cellStyle name="Dziesiętny [0]_Invoices2001Slovakia_Book1_ung truoc 2011 NSTW Thanh Hoa + Nge An gui Thu 12-5 7" xfId="2548"/>
    <cellStyle name="Dziesietny [0]_Invoices2001Slovakia_Book1_ung truoc 2011 NSTW Thanh Hoa + Nge An gui Thu 12-5 8" xfId="2549"/>
    <cellStyle name="Dziesiętny [0]_Invoices2001Slovakia_Book1_ung truoc 2011 NSTW Thanh Hoa + Nge An gui Thu 12-5 8" xfId="2550"/>
    <cellStyle name="Dziesietny [0]_Invoices2001Slovakia_Book1_ung truoc 2011 NSTW Thanh Hoa + Nge An gui Thu 12-5 9" xfId="2551"/>
    <cellStyle name="Dziesiętny [0]_Invoices2001Slovakia_Book1_ung truoc 2011 NSTW Thanh Hoa + Nge An gui Thu 12-5 9" xfId="2552"/>
    <cellStyle name="Dziesietny [0]_Invoices2001Slovakia_Copy of 05-12  KH trung han 2016-2020 - Liem Thinh edited (1)" xfId="2553"/>
    <cellStyle name="Dziesiętny [0]_Invoices2001Slovakia_Copy of 05-12  KH trung han 2016-2020 - Liem Thinh edited (1)" xfId="2554"/>
    <cellStyle name="Dziesietny [0]_Invoices2001Slovakia_d-uong+TDT" xfId="2555"/>
    <cellStyle name="Dziesiętny [0]_Invoices2001Slovakia_KH TPCP 2016-2020 (tong hop)" xfId="2556"/>
    <cellStyle name="Dziesietny [0]_Invoices2001Slovakia_Nha bao ve(28-7-05)" xfId="2557"/>
    <cellStyle name="Dziesiętny [0]_Invoices2001Slovakia_Nha bao ve(28-7-05)" xfId="2558"/>
    <cellStyle name="Dziesietny [0]_Invoices2001Slovakia_Nha bao ve(28-7-05) 10" xfId="2559"/>
    <cellStyle name="Dziesiętny [0]_Invoices2001Slovakia_Nha bao ve(28-7-05) 10" xfId="2560"/>
    <cellStyle name="Dziesietny [0]_Invoices2001Slovakia_Nha bao ve(28-7-05) 2" xfId="2561"/>
    <cellStyle name="Dziesiętny [0]_Invoices2001Slovakia_Nha bao ve(28-7-05) 2" xfId="2562"/>
    <cellStyle name="Dziesietny [0]_Invoices2001Slovakia_Nha bao ve(28-7-05) 3" xfId="2563"/>
    <cellStyle name="Dziesiętny [0]_Invoices2001Slovakia_Nha bao ve(28-7-05) 3" xfId="2564"/>
    <cellStyle name="Dziesietny [0]_Invoices2001Slovakia_Nha bao ve(28-7-05) 4" xfId="2565"/>
    <cellStyle name="Dziesiętny [0]_Invoices2001Slovakia_Nha bao ve(28-7-05) 4" xfId="2566"/>
    <cellStyle name="Dziesietny [0]_Invoices2001Slovakia_Nha bao ve(28-7-05) 5" xfId="2567"/>
    <cellStyle name="Dziesiętny [0]_Invoices2001Slovakia_Nha bao ve(28-7-05) 5" xfId="2568"/>
    <cellStyle name="Dziesietny [0]_Invoices2001Slovakia_Nha bao ve(28-7-05) 6" xfId="2569"/>
    <cellStyle name="Dziesiętny [0]_Invoices2001Slovakia_Nha bao ve(28-7-05) 6" xfId="2570"/>
    <cellStyle name="Dziesietny [0]_Invoices2001Slovakia_Nha bao ve(28-7-05) 7" xfId="2571"/>
    <cellStyle name="Dziesiętny [0]_Invoices2001Slovakia_Nha bao ve(28-7-05) 7" xfId="2572"/>
    <cellStyle name="Dziesietny [0]_Invoices2001Slovakia_Nha bao ve(28-7-05) 8" xfId="2573"/>
    <cellStyle name="Dziesiętny [0]_Invoices2001Slovakia_Nha bao ve(28-7-05) 8" xfId="2574"/>
    <cellStyle name="Dziesietny [0]_Invoices2001Slovakia_Nha bao ve(28-7-05) 9" xfId="2575"/>
    <cellStyle name="Dziesiętny [0]_Invoices2001Slovakia_Nha bao ve(28-7-05) 9" xfId="2576"/>
    <cellStyle name="Dziesietny [0]_Invoices2001Slovakia_NHA de xe nguyen du" xfId="2577"/>
    <cellStyle name="Dziesiętny [0]_Invoices2001Slovakia_NHA de xe nguyen du" xfId="2578"/>
    <cellStyle name="Dziesietny [0]_Invoices2001Slovakia_NHA de xe nguyen du 10" xfId="2579"/>
    <cellStyle name="Dziesiętny [0]_Invoices2001Slovakia_NHA de xe nguyen du 10" xfId="2580"/>
    <cellStyle name="Dziesietny [0]_Invoices2001Slovakia_NHA de xe nguyen du 2" xfId="2581"/>
    <cellStyle name="Dziesiętny [0]_Invoices2001Slovakia_NHA de xe nguyen du 2" xfId="2582"/>
    <cellStyle name="Dziesietny [0]_Invoices2001Slovakia_NHA de xe nguyen du 3" xfId="2583"/>
    <cellStyle name="Dziesiętny [0]_Invoices2001Slovakia_NHA de xe nguyen du 3" xfId="2584"/>
    <cellStyle name="Dziesietny [0]_Invoices2001Slovakia_NHA de xe nguyen du 4" xfId="2585"/>
    <cellStyle name="Dziesiętny [0]_Invoices2001Slovakia_NHA de xe nguyen du 4" xfId="2586"/>
    <cellStyle name="Dziesietny [0]_Invoices2001Slovakia_NHA de xe nguyen du 5" xfId="2587"/>
    <cellStyle name="Dziesiętny [0]_Invoices2001Slovakia_NHA de xe nguyen du 5" xfId="2588"/>
    <cellStyle name="Dziesietny [0]_Invoices2001Slovakia_NHA de xe nguyen du 6" xfId="2589"/>
    <cellStyle name="Dziesiętny [0]_Invoices2001Slovakia_NHA de xe nguyen du 6" xfId="2590"/>
    <cellStyle name="Dziesietny [0]_Invoices2001Slovakia_NHA de xe nguyen du 7" xfId="2591"/>
    <cellStyle name="Dziesiętny [0]_Invoices2001Slovakia_NHA de xe nguyen du 7" xfId="2592"/>
    <cellStyle name="Dziesietny [0]_Invoices2001Slovakia_NHA de xe nguyen du 8" xfId="2593"/>
    <cellStyle name="Dziesiętny [0]_Invoices2001Slovakia_NHA de xe nguyen du 8" xfId="2594"/>
    <cellStyle name="Dziesietny [0]_Invoices2001Slovakia_NHA de xe nguyen du 9" xfId="2595"/>
    <cellStyle name="Dziesiętny [0]_Invoices2001Slovakia_NHA de xe nguyen du 9" xfId="2596"/>
    <cellStyle name="Dziesietny [0]_Invoices2001Slovakia_Nhalamviec VTC(25-1-05)" xfId="2597"/>
    <cellStyle name="Dziesiętny [0]_Invoices2001Slovakia_Nhalamviec VTC(25-1-05)" xfId="2598"/>
    <cellStyle name="Dziesietny [0]_Invoices2001Slovakia_Nhalamviec VTC(25-1-05) 10" xfId="2599"/>
    <cellStyle name="Dziesiętny [0]_Invoices2001Slovakia_TDT KHANH HOA" xfId="2600"/>
    <cellStyle name="Dziesietny [0]_Invoices2001Slovakia_TDT KHANH HOA_Tong hop Cac tuyen(9-1-06)" xfId="2601"/>
    <cellStyle name="Dziesiętny [0]_Invoices2001Slovakia_TDT KHANH HOA_Tong hop Cac tuyen(9-1-06)" xfId="2602"/>
    <cellStyle name="Dziesietny [0]_Invoices2001Slovakia_TDT KHANH HOA_Tong hop Cac tuyen(9-1-06) 10" xfId="2603"/>
    <cellStyle name="Dziesiętny [0]_Invoices2001Slovakia_TDT KHANH HOA_Tong hop Cac tuyen(9-1-06) 10" xfId="2604"/>
    <cellStyle name="Dziesietny [0]_Invoices2001Slovakia_TDT KHANH HOA_Tong hop Cac tuyen(9-1-06) 2" xfId="2605"/>
    <cellStyle name="Dziesiętny [0]_Invoices2001Slovakia_TDT KHANH HOA_Tong hop Cac tuyen(9-1-06) 2" xfId="2606"/>
    <cellStyle name="Dziesietny [0]_Invoices2001Slovakia_TDT KHANH HOA_Tong hop Cac tuyen(9-1-06) 3" xfId="2607"/>
    <cellStyle name="Dziesiętny [0]_Invoices2001Slovakia_TDT KHANH HOA_Tong hop Cac tuyen(9-1-06) 3" xfId="2608"/>
    <cellStyle name="Dziesietny [0]_Invoices2001Slovakia_TDT KHANH HOA_Tong hop Cac tuyen(9-1-06) 4" xfId="2609"/>
    <cellStyle name="Dziesiętny [0]_Invoices2001Slovakia_TDT KHANH HOA_Tong hop Cac tuyen(9-1-06) 4" xfId="2610"/>
    <cellStyle name="Dziesietny [0]_Invoices2001Slovakia_TDT KHANH HOA_Tong hop Cac tuyen(9-1-06) 5" xfId="2611"/>
    <cellStyle name="Dziesiętny [0]_Invoices2001Slovakia_TDT KHANH HOA_Tong hop Cac tuyen(9-1-06) 5" xfId="2612"/>
    <cellStyle name="Dziesietny [0]_Invoices2001Slovakia_TDT KHANH HOA_Tong hop Cac tuyen(9-1-06) 6" xfId="2613"/>
    <cellStyle name="Dziesiętny [0]_Invoices2001Slovakia_TDT KHANH HOA_Tong hop Cac tuyen(9-1-06) 6" xfId="2614"/>
    <cellStyle name="Dziesietny [0]_Invoices2001Slovakia_TDT KHANH HOA_Tong hop Cac tuyen(9-1-06) 7" xfId="2615"/>
    <cellStyle name="Dziesiętny [0]_Invoices2001Slovakia_TDT KHANH HOA_Tong hop Cac tuyen(9-1-06) 7" xfId="2616"/>
    <cellStyle name="Dziesietny [0]_Invoices2001Slovakia_TDT KHANH HOA_Tong hop Cac tuyen(9-1-06) 8" xfId="2617"/>
    <cellStyle name="Dziesiętny [0]_Invoices2001Slovakia_TDT KHANH HOA_Tong hop Cac tuyen(9-1-06) 8" xfId="2618"/>
    <cellStyle name="Dziesietny [0]_Invoices2001Slovakia_TDT KHANH HOA_Tong hop Cac tuyen(9-1-06) 9" xfId="2619"/>
    <cellStyle name="Dziesiętny [0]_Invoices2001Slovakia_TDT KHANH HOA_Tong hop Cac tuyen(9-1-06) 9" xfId="2620"/>
    <cellStyle name="Dziesietny [0]_Invoices2001Slovakia_TDT quangngai" xfId="2621"/>
    <cellStyle name="Dziesiętny [0]_Invoices2001Slovakia_TDT quangngai" xfId="2622"/>
    <cellStyle name="Dziesietny [0]_Invoices2001Slovakia_TDT quangngai 10" xfId="2623"/>
    <cellStyle name="Dziesiętny [0]_Invoices2001Slovakia_TDT quangngai 10" xfId="2624"/>
    <cellStyle name="Dziesietny [0]_Invoices2001Slovakia_TDT quangngai 2" xfId="2625"/>
    <cellStyle name="Dziesiętny [0]_Invoices2001Slovakia_TDT quangngai 2" xfId="2626"/>
    <cellStyle name="Dziesietny [0]_Invoices2001Slovakia_TDT quangngai 3" xfId="2627"/>
    <cellStyle name="Dziesiętny [0]_Invoices2001Slovakia_TDT quangngai 3" xfId="2628"/>
    <cellStyle name="Dziesietny [0]_Invoices2001Slovakia_TDT quangngai 4" xfId="2629"/>
    <cellStyle name="Dziesiętny [0]_Invoices2001Slovakia_TDT quangngai 4" xfId="2630"/>
    <cellStyle name="Dziesietny [0]_Invoices2001Slovakia_TDT quangngai 5" xfId="2631"/>
    <cellStyle name="Dziesiętny [0]_Invoices2001Slovakia_TDT quangngai 5" xfId="2632"/>
    <cellStyle name="Dziesietny [0]_Invoices2001Slovakia_TDT quangngai 6" xfId="2633"/>
    <cellStyle name="Dziesiętny [0]_Invoices2001Slovakia_TDT quangngai 6" xfId="2634"/>
    <cellStyle name="Dziesietny [0]_Invoices2001Slovakia_TDT quangngai 7" xfId="2635"/>
    <cellStyle name="Dziesiętny [0]_Invoices2001Slovakia_TDT quangngai 7" xfId="2636"/>
    <cellStyle name="Dziesietny [0]_Invoices2001Slovakia_TDT quangngai 8" xfId="2637"/>
    <cellStyle name="Dziesiętny [0]_Invoices2001Slovakia_TDT quangngai 8" xfId="2638"/>
    <cellStyle name="Dziesietny [0]_Invoices2001Slovakia_TDT quangngai 9" xfId="2639"/>
    <cellStyle name="Dziesiętny [0]_Invoices2001Slovakia_TDT quangngai 9" xfId="2640"/>
    <cellStyle name="Dziesietny [0]_Invoices2001Slovakia_TMDT(10-5-06)" xfId="2641"/>
    <cellStyle name="Dziesietny_Invoices2001Slovakia" xfId="2642"/>
    <cellStyle name="Dziesiętny_Invoices2001Slovakia" xfId="2643"/>
    <cellStyle name="Dziesietny_Invoices2001Slovakia 2" xfId="2644"/>
    <cellStyle name="Dziesiętny_Invoices2001Slovakia 2" xfId="2645"/>
    <cellStyle name="Dziesietny_Invoices2001Slovakia 3" xfId="2646"/>
    <cellStyle name="Dziesiętny_Invoices2001Slovakia 3" xfId="2647"/>
    <cellStyle name="Dziesietny_Invoices2001Slovakia 4" xfId="2648"/>
    <cellStyle name="Dziesiętny_Invoices2001Slovakia 4" xfId="2649"/>
    <cellStyle name="Dziesietny_Invoices2001Slovakia 5" xfId="2650"/>
    <cellStyle name="Dziesiętny_Invoices2001Slovakia 5" xfId="2651"/>
    <cellStyle name="Dziesietny_Invoices2001Slovakia 6" xfId="2652"/>
    <cellStyle name="Dziesiętny_Invoices2001Slovakia 6" xfId="2653"/>
    <cellStyle name="Dziesietny_Invoices2001Slovakia 7" xfId="2654"/>
    <cellStyle name="Dziesiętny_Invoices2001Slovakia 7" xfId="2655"/>
    <cellStyle name="Dziesietny_Invoices2001Slovakia_01_Nha so 1_Dien" xfId="2656"/>
    <cellStyle name="Dziesiętny_Invoices2001Slovakia_01_Nha so 1_Dien" xfId="2657"/>
    <cellStyle name="Dziesietny_Invoices2001Slovakia_05-12  KH trung han 2016-2020 - Liem Thinh edited" xfId="2658"/>
    <cellStyle name="Dziesiętny_Invoices2001Slovakia_05-12  KH trung han 2016-2020 - Liem Thinh edited" xfId="2659"/>
    <cellStyle name="Dziesietny_Invoices2001Slovakia_10_Nha so 10_Dien1" xfId="2660"/>
    <cellStyle name="Dziesiętny_Invoices2001Slovakia_10_Nha so 10_Dien1" xfId="2661"/>
    <cellStyle name="Dziesietny_Invoices2001Slovakia_Book1" xfId="2662"/>
    <cellStyle name="Dziesiętny_Invoices2001Slovakia_Book1" xfId="2663"/>
    <cellStyle name="Dziesietny_Invoices2001Slovakia_Book1_1" xfId="2664"/>
    <cellStyle name="Dziesiętny_Invoices2001Slovakia_Book1_1" xfId="2665"/>
    <cellStyle name="Dziesietny_Invoices2001Slovakia_Book1_1_Book1" xfId="2666"/>
    <cellStyle name="Dziesiętny_Invoices2001Slovakia_Book1_1_Book1" xfId="2667"/>
    <cellStyle name="Dziesietny_Invoices2001Slovakia_Book1_2" xfId="2668"/>
    <cellStyle name="Dziesiętny_Invoices2001Slovakia_Book1_2" xfId="2669"/>
    <cellStyle name="Dziesietny_Invoices2001Slovakia_Book1_Nhu cau von ung truoc 2011 Tha h Hoa + Nge An gui TW" xfId="2670"/>
    <cellStyle name="Dziesiętny_Invoices2001Slovakia_Book1_Nhu cau von ung truoc 2011 Tha h Hoa + Nge An gui TW" xfId="2671"/>
    <cellStyle name="Dziesietny_Invoices2001Slovakia_Book1_Nhu cau von ung truoc 2011 Tha h Hoa + Nge An gui TW 10" xfId="2672"/>
    <cellStyle name="Dziesiętny_Invoices2001Slovakia_Book1_Nhu cau von ung truoc 2011 Tha h Hoa + Nge An gui TW 10" xfId="2673"/>
    <cellStyle name="Dziesietny_Invoices2001Slovakia_Book1_Nhu cau von ung truoc 2011 Tha h Hoa + Nge An gui TW 2" xfId="2674"/>
    <cellStyle name="Dziesiętny_Invoices2001Slovakia_Book1_Nhu cau von ung truoc 2011 Tha h Hoa + Nge An gui TW 2" xfId="2675"/>
    <cellStyle name="Dziesietny_Invoices2001Slovakia_Book1_Nhu cau von ung truoc 2011 Tha h Hoa + Nge An gui TW 3" xfId="2676"/>
    <cellStyle name="Dziesiętny_Invoices2001Slovakia_Book1_Nhu cau von ung truoc 2011 Tha h Hoa + Nge An gui TW 3" xfId="2677"/>
    <cellStyle name="Dziesietny_Invoices2001Slovakia_Book1_Nhu cau von ung truoc 2011 Tha h Hoa + Nge An gui TW 4" xfId="2678"/>
    <cellStyle name="Dziesiętny_Invoices2001Slovakia_Book1_Nhu cau von ung truoc 2011 Tha h Hoa + Nge An gui TW 4" xfId="2679"/>
    <cellStyle name="Dziesietny_Invoices2001Slovakia_Book1_Nhu cau von ung truoc 2011 Tha h Hoa + Nge An gui TW 5" xfId="2680"/>
    <cellStyle name="Dziesiętny_Invoices2001Slovakia_Book1_Nhu cau von ung truoc 2011 Tha h Hoa + Nge An gui TW 5" xfId="2681"/>
    <cellStyle name="Dziesietny_Invoices2001Slovakia_Book1_Nhu cau von ung truoc 2011 Tha h Hoa + Nge An gui TW 6" xfId="2682"/>
    <cellStyle name="Dziesiętny_Invoices2001Slovakia_Book1_Nhu cau von ung truoc 2011 Tha h Hoa + Nge An gui TW 6" xfId="2683"/>
    <cellStyle name="Dziesietny_Invoices2001Slovakia_Book1_Nhu cau von ung truoc 2011 Tha h Hoa + Nge An gui TW 7" xfId="2684"/>
    <cellStyle name="Dziesiętny_Invoices2001Slovakia_Book1_Nhu cau von ung truoc 2011 Tha h Hoa + Nge An gui TW 7" xfId="2685"/>
    <cellStyle name="Dziesietny_Invoices2001Slovakia_Book1_Nhu cau von ung truoc 2011 Tha h Hoa + Nge An gui TW 8" xfId="2686"/>
    <cellStyle name="Dziesiętny_Invoices2001Slovakia_Book1_Nhu cau von ung truoc 2011 Tha h Hoa + Nge An gui TW 8" xfId="2687"/>
    <cellStyle name="Dziesietny_Invoices2001Slovakia_Book1_Nhu cau von ung truoc 2011 Tha h Hoa + Nge An gui TW 9" xfId="2688"/>
    <cellStyle name="Dziesiętny_Invoices2001Slovakia_Book1_Nhu cau von ung truoc 2011 Tha h Hoa + Nge An gui TW 9" xfId="2689"/>
    <cellStyle name="Dziesietny_Invoices2001Slovakia_Book1_Tong hop Cac tuyen(9-1-06)" xfId="2690"/>
    <cellStyle name="Dziesiętny_Invoices2001Slovakia_Book1_Tong hop Cac tuyen(9-1-06)" xfId="2691"/>
    <cellStyle name="Dziesietny_Invoices2001Slovakia_Book1_Tong hop Cac tuyen(9-1-06) 10" xfId="2692"/>
    <cellStyle name="Dziesiętny_Invoices2001Slovakia_Book1_Tong hop Cac tuyen(9-1-06) 10" xfId="2693"/>
    <cellStyle name="Dziesietny_Invoices2001Slovakia_Book1_Tong hop Cac tuyen(9-1-06) 2" xfId="2694"/>
    <cellStyle name="Dziesiętny_Invoices2001Slovakia_Book1_Tong hop Cac tuyen(9-1-06) 2" xfId="2695"/>
    <cellStyle name="Dziesietny_Invoices2001Slovakia_Book1_Tong hop Cac tuyen(9-1-06) 3" xfId="2696"/>
    <cellStyle name="Dziesiętny_Invoices2001Slovakia_Book1_Tong hop Cac tuyen(9-1-06) 3" xfId="2697"/>
    <cellStyle name="Dziesietny_Invoices2001Slovakia_Book1_Tong hop Cac tuyen(9-1-06) 4" xfId="2698"/>
    <cellStyle name="Dziesiętny_Invoices2001Slovakia_Book1_Tong hop Cac tuyen(9-1-06) 4" xfId="2699"/>
    <cellStyle name="Dziesietny_Invoices2001Slovakia_Book1_Tong hop Cac tuyen(9-1-06) 5" xfId="2700"/>
    <cellStyle name="Dziesiętny_Invoices2001Slovakia_Book1_Tong hop Cac tuyen(9-1-06) 5" xfId="2701"/>
    <cellStyle name="Dziesietny_Invoices2001Slovakia_Book1_Tong hop Cac tuyen(9-1-06) 6" xfId="2702"/>
    <cellStyle name="Dziesiętny_Invoices2001Slovakia_Book1_Tong hop Cac tuyen(9-1-06) 6" xfId="2703"/>
    <cellStyle name="Dziesietny_Invoices2001Slovakia_Book1_Tong hop Cac tuyen(9-1-06) 7" xfId="2704"/>
    <cellStyle name="Dziesiętny_Invoices2001Slovakia_Book1_Tong hop Cac tuyen(9-1-06) 7" xfId="2705"/>
    <cellStyle name="Dziesietny_Invoices2001Slovakia_Book1_Tong hop Cac tuyen(9-1-06) 8" xfId="2706"/>
    <cellStyle name="Dziesiętny_Invoices2001Slovakia_Book1_Tong hop Cac tuyen(9-1-06) 8" xfId="2707"/>
    <cellStyle name="Dziesietny_Invoices2001Slovakia_Book1_Tong hop Cac tuyen(9-1-06) 9" xfId="2708"/>
    <cellStyle name="Dziesiętny_Invoices2001Slovakia_Book1_Tong hop Cac tuyen(9-1-06) 9" xfId="2709"/>
    <cellStyle name="Dziesietny_Invoices2001Slovakia_Book1_ung truoc 2011 NSTW Thanh Hoa + Nge An gui Thu 12-5" xfId="2710"/>
    <cellStyle name="Dziesiętny_Invoices2001Slovakia_Book1_ung truoc 2011 NSTW Thanh Hoa + Nge An gui Thu 12-5" xfId="2711"/>
    <cellStyle name="Dziesietny_Invoices2001Slovakia_Book1_ung truoc 2011 NSTW Thanh Hoa + Nge An gui Thu 12-5 10" xfId="2712"/>
    <cellStyle name="Dziesiętny_Invoices2001Slovakia_Book1_ung truoc 2011 NSTW Thanh Hoa + Nge An gui Thu 12-5 10" xfId="2713"/>
    <cellStyle name="Dziesietny_Invoices2001Slovakia_Book1_ung truoc 2011 NSTW Thanh Hoa + Nge An gui Thu 12-5 2" xfId="2714"/>
    <cellStyle name="Dziesiętny_Invoices2001Slovakia_Book1_ung truoc 2011 NSTW Thanh Hoa + Nge An gui Thu 12-5 2" xfId="2715"/>
    <cellStyle name="Dziesietny_Invoices2001Slovakia_Book1_ung truoc 2011 NSTW Thanh Hoa + Nge An gui Thu 12-5 3" xfId="2716"/>
    <cellStyle name="Dziesiętny_Invoices2001Slovakia_Book1_ung truoc 2011 NSTW Thanh Hoa + Nge An gui Thu 12-5 3" xfId="2717"/>
    <cellStyle name="Dziesietny_Invoices2001Slovakia_Book1_ung truoc 2011 NSTW Thanh Hoa + Nge An gui Thu 12-5 4" xfId="2718"/>
    <cellStyle name="Dziesiętny_Invoices2001Slovakia_Book1_ung truoc 2011 NSTW Thanh Hoa + Nge An gui Thu 12-5 4" xfId="2719"/>
    <cellStyle name="Dziesietny_Invoices2001Slovakia_Book1_ung truoc 2011 NSTW Thanh Hoa + Nge An gui Thu 12-5 5" xfId="2720"/>
    <cellStyle name="Dziesiętny_Invoices2001Slovakia_Book1_ung truoc 2011 NSTW Thanh Hoa + Nge An gui Thu 12-5 5" xfId="2721"/>
    <cellStyle name="Dziesietny_Invoices2001Slovakia_Book1_ung truoc 2011 NSTW Thanh Hoa + Nge An gui Thu 12-5 6" xfId="2722"/>
    <cellStyle name="Dziesiętny_Invoices2001Slovakia_Book1_ung truoc 2011 NSTW Thanh Hoa + Nge An gui Thu 12-5 6" xfId="2723"/>
    <cellStyle name="Dziesietny_Invoices2001Slovakia_Book1_ung truoc 2011 NSTW Thanh Hoa + Nge An gui Thu 12-5 7" xfId="2724"/>
    <cellStyle name="Dziesiętny_Invoices2001Slovakia_Book1_ung truoc 2011 NSTW Thanh Hoa + Nge An gui Thu 12-5 7" xfId="2725"/>
    <cellStyle name="Dziesietny_Invoices2001Slovakia_Book1_ung truoc 2011 NSTW Thanh Hoa + Nge An gui Thu 12-5 8" xfId="2726"/>
    <cellStyle name="Dziesiętny_Invoices2001Slovakia_Book1_ung truoc 2011 NSTW Thanh Hoa + Nge An gui Thu 12-5 8" xfId="2727"/>
    <cellStyle name="Dziesietny_Invoices2001Slovakia_Book1_ung truoc 2011 NSTW Thanh Hoa + Nge An gui Thu 12-5 9" xfId="2728"/>
    <cellStyle name="Dziesiętny_Invoices2001Slovakia_Book1_ung truoc 2011 NSTW Thanh Hoa + Nge An gui Thu 12-5 9" xfId="2729"/>
    <cellStyle name="Dziesietny_Invoices2001Slovakia_Copy of 05-12  KH trung han 2016-2020 - Liem Thinh edited (1)" xfId="2730"/>
    <cellStyle name="Dziesiętny_Invoices2001Slovakia_Copy of 05-12  KH trung han 2016-2020 - Liem Thinh edited (1)" xfId="2731"/>
    <cellStyle name="Dziesietny_Invoices2001Slovakia_d-uong+TDT" xfId="2732"/>
    <cellStyle name="Dziesiętny_Invoices2001Slovakia_KH TPCP 2016-2020 (tong hop)" xfId="2733"/>
    <cellStyle name="Dziesietny_Invoices2001Slovakia_Nha bao ve(28-7-05)" xfId="2734"/>
    <cellStyle name="Dziesiętny_Invoices2001Slovakia_Nha bao ve(28-7-05)" xfId="2735"/>
    <cellStyle name="Dziesietny_Invoices2001Slovakia_Nha bao ve(28-7-05) 10" xfId="2736"/>
    <cellStyle name="Dziesiętny_Invoices2001Slovakia_Nha bao ve(28-7-05) 10" xfId="2737"/>
    <cellStyle name="Dziesietny_Invoices2001Slovakia_Nha bao ve(28-7-05) 2" xfId="2738"/>
    <cellStyle name="Dziesiętny_Invoices2001Slovakia_Nha bao ve(28-7-05) 2" xfId="2739"/>
    <cellStyle name="Dziesietny_Invoices2001Slovakia_Nha bao ve(28-7-05) 3" xfId="2740"/>
    <cellStyle name="Dziesiętny_Invoices2001Slovakia_Nha bao ve(28-7-05) 3" xfId="2741"/>
    <cellStyle name="Dziesietny_Invoices2001Slovakia_Nha bao ve(28-7-05) 4" xfId="2742"/>
    <cellStyle name="Dziesiętny_Invoices2001Slovakia_Nha bao ve(28-7-05) 4" xfId="2743"/>
    <cellStyle name="Dziesietny_Invoices2001Slovakia_Nha bao ve(28-7-05) 5" xfId="2744"/>
    <cellStyle name="Dziesiętny_Invoices2001Slovakia_Nha bao ve(28-7-05) 5" xfId="2745"/>
    <cellStyle name="Dziesietny_Invoices2001Slovakia_Nha bao ve(28-7-05) 6" xfId="2746"/>
    <cellStyle name="Dziesiętny_Invoices2001Slovakia_Nha bao ve(28-7-05) 6" xfId="2747"/>
    <cellStyle name="Dziesietny_Invoices2001Slovakia_Nha bao ve(28-7-05) 7" xfId="2748"/>
    <cellStyle name="Dziesiętny_Invoices2001Slovakia_Nha bao ve(28-7-05) 7" xfId="2749"/>
    <cellStyle name="Dziesietny_Invoices2001Slovakia_Nha bao ve(28-7-05) 8" xfId="2750"/>
    <cellStyle name="Dziesiętny_Invoices2001Slovakia_Nha bao ve(28-7-05) 8" xfId="2751"/>
    <cellStyle name="Dziesietny_Invoices2001Slovakia_Nha bao ve(28-7-05) 9" xfId="2752"/>
    <cellStyle name="Dziesiętny_Invoices2001Slovakia_Nha bao ve(28-7-05) 9" xfId="2753"/>
    <cellStyle name="Dziesietny_Invoices2001Slovakia_NHA de xe nguyen du" xfId="2754"/>
    <cellStyle name="Dziesiętny_Invoices2001Slovakia_NHA de xe nguyen du" xfId="2755"/>
    <cellStyle name="Dziesietny_Invoices2001Slovakia_NHA de xe nguyen du 10" xfId="2756"/>
    <cellStyle name="Dziesiętny_Invoices2001Slovakia_NHA de xe nguyen du 10" xfId="2757"/>
    <cellStyle name="Dziesietny_Invoices2001Slovakia_NHA de xe nguyen du 2" xfId="2758"/>
    <cellStyle name="Dziesiętny_Invoices2001Slovakia_NHA de xe nguyen du 2" xfId="2759"/>
    <cellStyle name="Dziesietny_Invoices2001Slovakia_NHA de xe nguyen du 3" xfId="2760"/>
    <cellStyle name="Dziesiętny_Invoices2001Slovakia_NHA de xe nguyen du 3" xfId="2761"/>
    <cellStyle name="Dziesietny_Invoices2001Slovakia_NHA de xe nguyen du 4" xfId="2762"/>
    <cellStyle name="Dziesiętny_Invoices2001Slovakia_NHA de xe nguyen du 4" xfId="2763"/>
    <cellStyle name="Dziesietny_Invoices2001Slovakia_NHA de xe nguyen du 5" xfId="2764"/>
    <cellStyle name="Dziesiętny_Invoices2001Slovakia_NHA de xe nguyen du 5" xfId="2765"/>
    <cellStyle name="Dziesietny_Invoices2001Slovakia_NHA de xe nguyen du 6" xfId="2766"/>
    <cellStyle name="Dziesiętny_Invoices2001Slovakia_NHA de xe nguyen du 6" xfId="2767"/>
    <cellStyle name="Dziesietny_Invoices2001Slovakia_NHA de xe nguyen du 7" xfId="2768"/>
    <cellStyle name="Dziesiętny_Invoices2001Slovakia_NHA de xe nguyen du 7" xfId="2769"/>
    <cellStyle name="Dziesietny_Invoices2001Slovakia_NHA de xe nguyen du 8" xfId="2770"/>
    <cellStyle name="Dziesiętny_Invoices2001Slovakia_NHA de xe nguyen du 8" xfId="2771"/>
    <cellStyle name="Dziesietny_Invoices2001Slovakia_NHA de xe nguyen du 9" xfId="2772"/>
    <cellStyle name="Dziesiętny_Invoices2001Slovakia_NHA de xe nguyen du 9" xfId="2773"/>
    <cellStyle name="Dziesietny_Invoices2001Slovakia_Nhalamviec VTC(25-1-05)" xfId="2774"/>
    <cellStyle name="Dziesiętny_Invoices2001Slovakia_Nhalamviec VTC(25-1-05)" xfId="2775"/>
    <cellStyle name="Dziesietny_Invoices2001Slovakia_Nhalamviec VTC(25-1-05) 10" xfId="2776"/>
    <cellStyle name="Dziesiętny_Invoices2001Slovakia_TDT KHANH HOA" xfId="2777"/>
    <cellStyle name="Dziesietny_Invoices2001Slovakia_TDT KHANH HOA_Tong hop Cac tuyen(9-1-06)" xfId="2778"/>
    <cellStyle name="Dziesiętny_Invoices2001Slovakia_TDT KHANH HOA_Tong hop Cac tuyen(9-1-06)" xfId="2779"/>
    <cellStyle name="Dziesietny_Invoices2001Slovakia_TDT KHANH HOA_Tong hop Cac tuyen(9-1-06) 10" xfId="2780"/>
    <cellStyle name="Dziesiętny_Invoices2001Slovakia_TDT KHANH HOA_Tong hop Cac tuyen(9-1-06) 10" xfId="2781"/>
    <cellStyle name="Dziesietny_Invoices2001Slovakia_TDT KHANH HOA_Tong hop Cac tuyen(9-1-06) 2" xfId="2782"/>
    <cellStyle name="Dziesiętny_Invoices2001Slovakia_TDT KHANH HOA_Tong hop Cac tuyen(9-1-06) 2" xfId="2783"/>
    <cellStyle name="Dziesietny_Invoices2001Slovakia_TDT KHANH HOA_Tong hop Cac tuyen(9-1-06) 3" xfId="2784"/>
    <cellStyle name="Dziesiętny_Invoices2001Slovakia_TDT KHANH HOA_Tong hop Cac tuyen(9-1-06) 3" xfId="2785"/>
    <cellStyle name="Dziesietny_Invoices2001Slovakia_TDT KHANH HOA_Tong hop Cac tuyen(9-1-06) 4" xfId="2786"/>
    <cellStyle name="Dziesiętny_Invoices2001Slovakia_TDT KHANH HOA_Tong hop Cac tuyen(9-1-06) 4" xfId="2787"/>
    <cellStyle name="Dziesietny_Invoices2001Slovakia_TDT KHANH HOA_Tong hop Cac tuyen(9-1-06) 5" xfId="2788"/>
    <cellStyle name="Dziesiętny_Invoices2001Slovakia_TDT KHANH HOA_Tong hop Cac tuyen(9-1-06) 5" xfId="2789"/>
    <cellStyle name="Dziesietny_Invoices2001Slovakia_TDT KHANH HOA_Tong hop Cac tuyen(9-1-06) 6" xfId="2790"/>
    <cellStyle name="Dziesiętny_Invoices2001Slovakia_TDT KHANH HOA_Tong hop Cac tuyen(9-1-06) 6" xfId="2791"/>
    <cellStyle name="Dziesietny_Invoices2001Slovakia_TDT KHANH HOA_Tong hop Cac tuyen(9-1-06) 7" xfId="2792"/>
    <cellStyle name="Dziesiętny_Invoices2001Slovakia_TDT KHANH HOA_Tong hop Cac tuyen(9-1-06) 7" xfId="2793"/>
    <cellStyle name="Dziesietny_Invoices2001Slovakia_TDT KHANH HOA_Tong hop Cac tuyen(9-1-06) 8" xfId="2794"/>
    <cellStyle name="Dziesiętny_Invoices2001Slovakia_TDT KHANH HOA_Tong hop Cac tuyen(9-1-06) 8" xfId="2795"/>
    <cellStyle name="Dziesietny_Invoices2001Slovakia_TDT KHANH HOA_Tong hop Cac tuyen(9-1-06) 9" xfId="2796"/>
    <cellStyle name="Dziesiętny_Invoices2001Slovakia_TDT KHANH HOA_Tong hop Cac tuyen(9-1-06) 9" xfId="2797"/>
    <cellStyle name="Dziesietny_Invoices2001Slovakia_TDT quangngai" xfId="2798"/>
    <cellStyle name="Dziesiętny_Invoices2001Slovakia_TDT quangngai" xfId="2799"/>
    <cellStyle name="Dziesietny_Invoices2001Slovakia_TDT quangngai 10" xfId="2800"/>
    <cellStyle name="Dziesiętny_Invoices2001Slovakia_TDT quangngai 10" xfId="2801"/>
    <cellStyle name="Dziesietny_Invoices2001Slovakia_TDT quangngai 2" xfId="2802"/>
    <cellStyle name="Dziesiętny_Invoices2001Slovakia_TDT quangngai 2" xfId="2803"/>
    <cellStyle name="Dziesietny_Invoices2001Slovakia_TDT quangngai 3" xfId="2804"/>
    <cellStyle name="Dziesiętny_Invoices2001Slovakia_TDT quangngai 3" xfId="2805"/>
    <cellStyle name="Dziesietny_Invoices2001Slovakia_TDT quangngai 4" xfId="2806"/>
    <cellStyle name="Dziesiętny_Invoices2001Slovakia_TDT quangngai 4" xfId="2807"/>
    <cellStyle name="Dziesietny_Invoices2001Slovakia_TDT quangngai 5" xfId="2808"/>
    <cellStyle name="Dziesiętny_Invoices2001Slovakia_TDT quangngai 5" xfId="2809"/>
    <cellStyle name="Dziesietny_Invoices2001Slovakia_TDT quangngai 6" xfId="2810"/>
    <cellStyle name="Dziesiętny_Invoices2001Slovakia_TDT quangngai 6" xfId="2811"/>
    <cellStyle name="Dziesietny_Invoices2001Slovakia_TDT quangngai 7" xfId="2812"/>
    <cellStyle name="Dziesiętny_Invoices2001Slovakia_TDT quangngai 7" xfId="2813"/>
    <cellStyle name="Dziesietny_Invoices2001Slovakia_TDT quangngai 8" xfId="2814"/>
    <cellStyle name="Dziesiętny_Invoices2001Slovakia_TDT quangngai 8" xfId="2815"/>
    <cellStyle name="Dziesietny_Invoices2001Slovakia_TDT quangngai 9" xfId="2816"/>
    <cellStyle name="Dziesiętny_Invoices2001Slovakia_TDT quangngai 9" xfId="2817"/>
    <cellStyle name="Dziesietny_Invoices2001Slovakia_TMDT(10-5-06)" xfId="2818"/>
    <cellStyle name="e" xfId="2819"/>
    <cellStyle name="Enter Currency (0)" xfId="2820"/>
    <cellStyle name="Enter Currency (0) 10" xfId="2821"/>
    <cellStyle name="Enter Currency (0) 11" xfId="2822"/>
    <cellStyle name="Enter Currency (0) 12" xfId="2823"/>
    <cellStyle name="Enter Currency (0) 13" xfId="2824"/>
    <cellStyle name="Enter Currency (0) 14" xfId="2825"/>
    <cellStyle name="Enter Currency (0) 15" xfId="2826"/>
    <cellStyle name="Enter Currency (0) 16" xfId="2827"/>
    <cellStyle name="Enter Currency (0) 2" xfId="2828"/>
    <cellStyle name="Enter Currency (0) 3" xfId="2829"/>
    <cellStyle name="Enter Currency (0) 4" xfId="2830"/>
    <cellStyle name="Enter Currency (0) 5" xfId="2831"/>
    <cellStyle name="Enter Currency (0) 6" xfId="2832"/>
    <cellStyle name="Enter Currency (0) 7" xfId="2833"/>
    <cellStyle name="Enter Currency (0) 8" xfId="2834"/>
    <cellStyle name="Enter Currency (0) 9" xfId="2835"/>
    <cellStyle name="Enter Currency (2)" xfId="2836"/>
    <cellStyle name="Enter Currency (2) 10" xfId="2837"/>
    <cellStyle name="Enter Currency (2) 11" xfId="2838"/>
    <cellStyle name="Enter Currency (2) 12" xfId="2839"/>
    <cellStyle name="Enter Currency (2) 13" xfId="2840"/>
    <cellStyle name="Enter Currency (2) 14" xfId="2841"/>
    <cellStyle name="Enter Currency (2) 15" xfId="2842"/>
    <cellStyle name="Enter Currency (2) 16" xfId="2843"/>
    <cellStyle name="Enter Currency (2) 2" xfId="2844"/>
    <cellStyle name="Enter Currency (2) 3" xfId="2845"/>
    <cellStyle name="Enter Currency (2) 4" xfId="2846"/>
    <cellStyle name="Enter Currency (2) 5" xfId="2847"/>
    <cellStyle name="Enter Currency (2) 6" xfId="2848"/>
    <cellStyle name="Enter Currency (2) 7" xfId="2849"/>
    <cellStyle name="Enter Currency (2) 8" xfId="2850"/>
    <cellStyle name="Enter Currency (2) 9" xfId="2851"/>
    <cellStyle name="Enter Units (0)" xfId="2852"/>
    <cellStyle name="Enter Units (0) 10" xfId="2853"/>
    <cellStyle name="Enter Units (0) 11" xfId="2854"/>
    <cellStyle name="Enter Units (0) 12" xfId="2855"/>
    <cellStyle name="Enter Units (0) 13" xfId="2856"/>
    <cellStyle name="Enter Units (0) 14" xfId="2857"/>
    <cellStyle name="Enter Units (0) 15" xfId="2858"/>
    <cellStyle name="Enter Units (0) 16" xfId="2859"/>
    <cellStyle name="Enter Units (0) 2" xfId="2860"/>
    <cellStyle name="Enter Units (0) 3" xfId="2861"/>
    <cellStyle name="Enter Units (0) 4" xfId="2862"/>
    <cellStyle name="Enter Units (0) 5" xfId="2863"/>
    <cellStyle name="Enter Units (0) 6" xfId="2864"/>
    <cellStyle name="Enter Units (0) 7" xfId="2865"/>
    <cellStyle name="Enter Units (0) 8" xfId="2866"/>
    <cellStyle name="Enter Units (0) 9" xfId="2867"/>
    <cellStyle name="Enter Units (1)" xfId="2868"/>
    <cellStyle name="Enter Units (1) 10" xfId="2869"/>
    <cellStyle name="Enter Units (1) 11" xfId="2870"/>
    <cellStyle name="Enter Units (1) 12" xfId="2871"/>
    <cellStyle name="Enter Units (1) 13" xfId="2872"/>
    <cellStyle name="Enter Units (1) 14" xfId="2873"/>
    <cellStyle name="Enter Units (1) 15" xfId="2874"/>
    <cellStyle name="Enter Units (1) 16" xfId="2875"/>
    <cellStyle name="Enter Units (1) 2" xfId="2876"/>
    <cellStyle name="Enter Units (1) 3" xfId="2877"/>
    <cellStyle name="Enter Units (1) 4" xfId="2878"/>
    <cellStyle name="Enter Units (1) 5" xfId="2879"/>
    <cellStyle name="Enter Units (1) 6" xfId="2880"/>
    <cellStyle name="Enter Units (1) 7" xfId="2881"/>
    <cellStyle name="Enter Units (1) 8" xfId="2882"/>
    <cellStyle name="Enter Units (1) 9" xfId="2883"/>
    <cellStyle name="Enter Units (2)" xfId="2884"/>
    <cellStyle name="Enter Units (2) 10" xfId="2885"/>
    <cellStyle name="Enter Units (2) 11" xfId="2886"/>
    <cellStyle name="Enter Units (2) 12" xfId="2887"/>
    <cellStyle name="Enter Units (2) 13" xfId="2888"/>
    <cellStyle name="Enter Units (2) 14" xfId="2889"/>
    <cellStyle name="Enter Units (2) 15" xfId="2890"/>
    <cellStyle name="Enter Units (2) 16" xfId="2891"/>
    <cellStyle name="Enter Units (2) 2" xfId="2892"/>
    <cellStyle name="Enter Units (2) 3" xfId="2893"/>
    <cellStyle name="Enter Units (2) 4" xfId="2894"/>
    <cellStyle name="Enter Units (2) 5" xfId="2895"/>
    <cellStyle name="Enter Units (2) 6" xfId="2896"/>
    <cellStyle name="Enter Units (2) 7" xfId="2897"/>
    <cellStyle name="Enter Units (2) 8" xfId="2898"/>
    <cellStyle name="Enter Units (2) 9" xfId="2899"/>
    <cellStyle name="Entered" xfId="2900"/>
    <cellStyle name="Euro" xfId="2901"/>
    <cellStyle name="Euro 10" xfId="2902"/>
    <cellStyle name="Euro 11" xfId="2903"/>
    <cellStyle name="Euro 12" xfId="2904"/>
    <cellStyle name="Euro 13" xfId="2905"/>
    <cellStyle name="Euro 14" xfId="2906"/>
    <cellStyle name="Euro 15" xfId="2907"/>
    <cellStyle name="Euro 16" xfId="2908"/>
    <cellStyle name="Euro 2" xfId="2909"/>
    <cellStyle name="Euro 3" xfId="2910"/>
    <cellStyle name="Euro 4" xfId="2911"/>
    <cellStyle name="Euro 5" xfId="2912"/>
    <cellStyle name="Euro 6" xfId="2913"/>
    <cellStyle name="Euro 7" xfId="2914"/>
    <cellStyle name="Euro 8" xfId="2915"/>
    <cellStyle name="Euro 9" xfId="2916"/>
    <cellStyle name="Excel Built-in Normal" xfId="2917"/>
    <cellStyle name="Explanatory Text 2" xfId="2918"/>
    <cellStyle name="f" xfId="2919"/>
    <cellStyle name="f_Danhmuc_Quyhoach2009" xfId="2920"/>
    <cellStyle name="f_Danhmuc_Quyhoach2009 2" xfId="2921"/>
    <cellStyle name="f_Danhmuc_Quyhoach2009 2 2" xfId="2922"/>
    <cellStyle name="Fixed" xfId="2923"/>
    <cellStyle name="Fixed 10" xfId="2924"/>
    <cellStyle name="Fixed 11" xfId="2925"/>
    <cellStyle name="Fixed 12" xfId="2926"/>
    <cellStyle name="Fixed 13" xfId="2927"/>
    <cellStyle name="Fixed 14" xfId="2928"/>
    <cellStyle name="Fixed 15" xfId="2929"/>
    <cellStyle name="Fixed 16" xfId="2930"/>
    <cellStyle name="Fixed 2" xfId="2931"/>
    <cellStyle name="Fixed 2 2" xfId="2932"/>
    <cellStyle name="Fixed 3" xfId="2933"/>
    <cellStyle name="Fixed 4" xfId="2934"/>
    <cellStyle name="Fixed 5" xfId="2935"/>
    <cellStyle name="Fixed 6" xfId="2936"/>
    <cellStyle name="Fixed 7" xfId="2937"/>
    <cellStyle name="Fixed 8" xfId="2938"/>
    <cellStyle name="Fixed 9" xfId="2939"/>
    <cellStyle name="Font Britannic16" xfId="2940"/>
    <cellStyle name="Font Britannic18" xfId="2941"/>
    <cellStyle name="Font CenturyCond 18" xfId="2942"/>
    <cellStyle name="Font Cond20" xfId="2943"/>
    <cellStyle name="Font LucidaSans16" xfId="2944"/>
    <cellStyle name="Font NewCenturyCond18" xfId="2945"/>
    <cellStyle name="Font Ottawa14" xfId="2946"/>
    <cellStyle name="Font Ottawa16" xfId="2947"/>
    <cellStyle name="Good 2" xfId="2949"/>
    <cellStyle name="Grey" xfId="2950"/>
    <cellStyle name="Grey 10" xfId="2951"/>
    <cellStyle name="Grey 11" xfId="2952"/>
    <cellStyle name="Grey 12" xfId="2953"/>
    <cellStyle name="Grey 13" xfId="2954"/>
    <cellStyle name="Grey 14" xfId="2955"/>
    <cellStyle name="Grey 15" xfId="2956"/>
    <cellStyle name="Grey 16" xfId="2957"/>
    <cellStyle name="Grey 2" xfId="2958"/>
    <cellStyle name="Grey 3" xfId="2959"/>
    <cellStyle name="Grey 4" xfId="2960"/>
    <cellStyle name="Grey 5" xfId="2961"/>
    <cellStyle name="Grey 6" xfId="2962"/>
    <cellStyle name="Grey 7" xfId="2963"/>
    <cellStyle name="Grey 8" xfId="2964"/>
    <cellStyle name="Grey 9" xfId="2965"/>
    <cellStyle name="Grey_KH TPCP 2016-2020 (tong hop)" xfId="2966"/>
    <cellStyle name="Group" xfId="2967"/>
    <cellStyle name="gia" xfId="2948"/>
    <cellStyle name="H" xfId="2968"/>
    <cellStyle name="ha" xfId="2969"/>
    <cellStyle name="HAI" xfId="2970"/>
    <cellStyle name="Head 1" xfId="2971"/>
    <cellStyle name="HEADER" xfId="2972"/>
    <cellStyle name="HEADER 2" xfId="2973"/>
    <cellStyle name="Header1" xfId="2974"/>
    <cellStyle name="Header1 2" xfId="2975"/>
    <cellStyle name="Header2" xfId="2976"/>
    <cellStyle name="Header2 2" xfId="2977"/>
    <cellStyle name="Heading" xfId="2978"/>
    <cellStyle name="Heading 1 2" xfId="2979"/>
    <cellStyle name="Heading 2 2" xfId="2980"/>
    <cellStyle name="Heading 3 2" xfId="2981"/>
    <cellStyle name="Heading 4 2" xfId="2982"/>
    <cellStyle name="Heading No Underline" xfId="2983"/>
    <cellStyle name="Heading With Underline" xfId="2984"/>
    <cellStyle name="HEADING1" xfId="2985"/>
    <cellStyle name="HEADING2" xfId="2986"/>
    <cellStyle name="HEADINGS" xfId="2987"/>
    <cellStyle name="HEADINGSTOP" xfId="2988"/>
    <cellStyle name="headoption" xfId="2989"/>
    <cellStyle name="headoption 2" xfId="2990"/>
    <cellStyle name="headoption 3" xfId="2991"/>
    <cellStyle name="Hoa-Scholl" xfId="2992"/>
    <cellStyle name="Hoa-Scholl 2" xfId="2993"/>
    <cellStyle name="HUY" xfId="2994"/>
    <cellStyle name="i phÝ kh¸c_B¶ng 2" xfId="2995"/>
    <cellStyle name="I.3" xfId="2996"/>
    <cellStyle name="i·0" xfId="2997"/>
    <cellStyle name="i·0 2" xfId="2998"/>
    <cellStyle name="i·0 3" xfId="2999"/>
    <cellStyle name="ï-¾È»ê_BiÓu TB" xfId="3000"/>
    <cellStyle name="Input [yellow]" xfId="3001"/>
    <cellStyle name="Input [yellow] 10" xfId="3002"/>
    <cellStyle name="Input [yellow] 11" xfId="3003"/>
    <cellStyle name="Input [yellow] 12" xfId="3004"/>
    <cellStyle name="Input [yellow] 13" xfId="3005"/>
    <cellStyle name="Input [yellow] 14" xfId="3006"/>
    <cellStyle name="Input [yellow] 15" xfId="3007"/>
    <cellStyle name="Input [yellow] 16" xfId="3008"/>
    <cellStyle name="Input [yellow] 2" xfId="3009"/>
    <cellStyle name="Input [yellow] 2 2" xfId="3010"/>
    <cellStyle name="Input [yellow] 3" xfId="3011"/>
    <cellStyle name="Input [yellow] 4" xfId="3012"/>
    <cellStyle name="Input [yellow] 5" xfId="3013"/>
    <cellStyle name="Input [yellow] 6" xfId="3014"/>
    <cellStyle name="Input [yellow] 7" xfId="3015"/>
    <cellStyle name="Input [yellow] 8" xfId="3016"/>
    <cellStyle name="Input [yellow] 9" xfId="3017"/>
    <cellStyle name="Input [yellow]_KH TPCP 2016-2020 (tong hop)" xfId="3018"/>
    <cellStyle name="Input 2" xfId="3019"/>
    <cellStyle name="Input 3" xfId="3020"/>
    <cellStyle name="Input 4" xfId="3021"/>
    <cellStyle name="Input 5" xfId="3022"/>
    <cellStyle name="Input 6" xfId="3023"/>
    <cellStyle name="Input 7" xfId="3024"/>
    <cellStyle name="k_TONG HOP KINH PHI" xfId="3025"/>
    <cellStyle name="k_TONG HOP KINH PHI_!1 1 bao cao giao KH ve HTCMT vung TNB   12-12-2011" xfId="3026"/>
    <cellStyle name="k_TONG HOP KINH PHI_Bieu4HTMT" xfId="3027"/>
    <cellStyle name="k_TONG HOP KINH PHI_Bieu4HTMT_!1 1 bao cao giao KH ve HTCMT vung TNB   12-12-2011" xfId="3028"/>
    <cellStyle name="k_TONG HOP KINH PHI_Bieu4HTMT_KH TPCP vung TNB (03-1-2012)" xfId="3029"/>
    <cellStyle name="k_TONG HOP KINH PHI_KH TPCP vung TNB (03-1-2012)" xfId="3030"/>
    <cellStyle name="k_ÿÿÿÿÿ" xfId="3031"/>
    <cellStyle name="k_ÿÿÿÿÿ_!1 1 bao cao giao KH ve HTCMT vung TNB   12-12-2011" xfId="3032"/>
    <cellStyle name="k_ÿÿÿÿÿ_1" xfId="3033"/>
    <cellStyle name="k_ÿÿÿÿÿ_2" xfId="3034"/>
    <cellStyle name="k_ÿÿÿÿÿ_2_!1 1 bao cao giao KH ve HTCMT vung TNB   12-12-2011" xfId="3035"/>
    <cellStyle name="k_ÿÿÿÿÿ_2_Bieu4HTMT" xfId="3036"/>
    <cellStyle name="k_ÿÿÿÿÿ_2_Bieu4HTMT_!1 1 bao cao giao KH ve HTCMT vung TNB   12-12-2011" xfId="3037"/>
    <cellStyle name="k_ÿÿÿÿÿ_2_Bieu4HTMT_KH TPCP vung TNB (03-1-2012)" xfId="3038"/>
    <cellStyle name="k_ÿÿÿÿÿ_2_KH TPCP vung TNB (03-1-2012)" xfId="3039"/>
    <cellStyle name="k_ÿÿÿÿÿ_Bieu4HTMT" xfId="3040"/>
    <cellStyle name="k_ÿÿÿÿÿ_Bieu4HTMT_!1 1 bao cao giao KH ve HTCMT vung TNB   12-12-2011" xfId="3041"/>
    <cellStyle name="k_ÿÿÿÿÿ_Bieu4HTMT_KH TPCP vung TNB (03-1-2012)" xfId="3042"/>
    <cellStyle name="k_ÿÿÿÿÿ_KH TPCP vung TNB (03-1-2012)" xfId="3043"/>
    <cellStyle name="kh¸c_Bang Chi tieu" xfId="3044"/>
    <cellStyle name="khanh" xfId="3045"/>
    <cellStyle name="khung" xfId="3046"/>
    <cellStyle name="Ledger 17 x 11 in" xfId="3047"/>
    <cellStyle name="left" xfId="3048"/>
    <cellStyle name="Line" xfId="3049"/>
    <cellStyle name="Link Currency (0)" xfId="3050"/>
    <cellStyle name="Link Currency (0) 10" xfId="3051"/>
    <cellStyle name="Link Currency (0) 11" xfId="3052"/>
    <cellStyle name="Link Currency (0) 12" xfId="3053"/>
    <cellStyle name="Link Currency (0) 13" xfId="3054"/>
    <cellStyle name="Link Currency (0) 14" xfId="3055"/>
    <cellStyle name="Link Currency (0) 15" xfId="3056"/>
    <cellStyle name="Link Currency (0) 16" xfId="3057"/>
    <cellStyle name="Link Currency (0) 2" xfId="3058"/>
    <cellStyle name="Link Currency (0) 3" xfId="3059"/>
    <cellStyle name="Link Currency (0) 4" xfId="3060"/>
    <cellStyle name="Link Currency (0) 5" xfId="3061"/>
    <cellStyle name="Link Currency (0) 6" xfId="3062"/>
    <cellStyle name="Link Currency (0) 7" xfId="3063"/>
    <cellStyle name="Link Currency (0) 8" xfId="3064"/>
    <cellStyle name="Link Currency (0) 9" xfId="3065"/>
    <cellStyle name="Link Currency (2)" xfId="3066"/>
    <cellStyle name="Link Currency (2) 10" xfId="3067"/>
    <cellStyle name="Link Currency (2) 11" xfId="3068"/>
    <cellStyle name="Link Currency (2) 12" xfId="3069"/>
    <cellStyle name="Link Currency (2) 13" xfId="3070"/>
    <cellStyle name="Link Currency (2) 14" xfId="3071"/>
    <cellStyle name="Link Currency (2) 15" xfId="3072"/>
    <cellStyle name="Link Currency (2) 16" xfId="3073"/>
    <cellStyle name="Link Currency (2) 2" xfId="3074"/>
    <cellStyle name="Link Currency (2) 3" xfId="3075"/>
    <cellStyle name="Link Currency (2) 4" xfId="3076"/>
    <cellStyle name="Link Currency (2) 5" xfId="3077"/>
    <cellStyle name="Link Currency (2) 6" xfId="3078"/>
    <cellStyle name="Link Currency (2) 7" xfId="3079"/>
    <cellStyle name="Link Currency (2) 8" xfId="3080"/>
    <cellStyle name="Link Currency (2) 9" xfId="3081"/>
    <cellStyle name="Link Units (0)" xfId="3082"/>
    <cellStyle name="Link Units (0) 10" xfId="3083"/>
    <cellStyle name="Link Units (0) 11" xfId="3084"/>
    <cellStyle name="Link Units (0) 12" xfId="3085"/>
    <cellStyle name="Link Units (0) 13" xfId="3086"/>
    <cellStyle name="Link Units (0) 14" xfId="3087"/>
    <cellStyle name="Link Units (0) 15" xfId="3088"/>
    <cellStyle name="Link Units (0) 16" xfId="3089"/>
    <cellStyle name="Link Units (0) 2" xfId="3090"/>
    <cellStyle name="Link Units (0) 3" xfId="3091"/>
    <cellStyle name="Link Units (0) 4" xfId="3092"/>
    <cellStyle name="Link Units (0) 5" xfId="3093"/>
    <cellStyle name="Link Units (0) 6" xfId="3094"/>
    <cellStyle name="Link Units (0) 7" xfId="3095"/>
    <cellStyle name="Link Units (0) 8" xfId="3096"/>
    <cellStyle name="Link Units (0) 9" xfId="3097"/>
    <cellStyle name="Link Units (1)" xfId="3098"/>
    <cellStyle name="Link Units (1) 10" xfId="3099"/>
    <cellStyle name="Link Units (1) 11" xfId="3100"/>
    <cellStyle name="Link Units (1) 12" xfId="3101"/>
    <cellStyle name="Link Units (1) 13" xfId="3102"/>
    <cellStyle name="Link Units (1) 14" xfId="3103"/>
    <cellStyle name="Link Units (1) 15" xfId="3104"/>
    <cellStyle name="Link Units (1) 16" xfId="3105"/>
    <cellStyle name="Link Units (1) 2" xfId="3106"/>
    <cellStyle name="Link Units (1) 3" xfId="3107"/>
    <cellStyle name="Link Units (1) 4" xfId="3108"/>
    <cellStyle name="Link Units (1) 5" xfId="3109"/>
    <cellStyle name="Link Units (1) 6" xfId="3110"/>
    <cellStyle name="Link Units (1) 7" xfId="3111"/>
    <cellStyle name="Link Units (1) 8" xfId="3112"/>
    <cellStyle name="Link Units (1) 9" xfId="3113"/>
    <cellStyle name="Link Units (2)" xfId="3114"/>
    <cellStyle name="Link Units (2) 10" xfId="3115"/>
    <cellStyle name="Link Units (2) 11" xfId="3116"/>
    <cellStyle name="Link Units (2) 12" xfId="3117"/>
    <cellStyle name="Link Units (2) 13" xfId="3118"/>
    <cellStyle name="Link Units (2) 14" xfId="3119"/>
    <cellStyle name="Link Units (2) 15" xfId="3120"/>
    <cellStyle name="Link Units (2) 16" xfId="3121"/>
    <cellStyle name="Link Units (2) 2" xfId="3122"/>
    <cellStyle name="Link Units (2) 3" xfId="3123"/>
    <cellStyle name="Link Units (2) 4" xfId="3124"/>
    <cellStyle name="Link Units (2) 5" xfId="3125"/>
    <cellStyle name="Link Units (2) 6" xfId="3126"/>
    <cellStyle name="Link Units (2) 7" xfId="3127"/>
    <cellStyle name="Link Units (2) 8" xfId="3128"/>
    <cellStyle name="Link Units (2) 9" xfId="3129"/>
    <cellStyle name="Linked Cell 2" xfId="3130"/>
    <cellStyle name="Loai CBDT" xfId="3131"/>
    <cellStyle name="Loai CT" xfId="3132"/>
    <cellStyle name="Loai GD" xfId="3133"/>
    <cellStyle name="MAU" xfId="3134"/>
    <cellStyle name="MAU 2" xfId="3135"/>
    <cellStyle name="Millares [0]_Well Timing" xfId="3136"/>
    <cellStyle name="Millares_Well Timing" xfId="3137"/>
    <cellStyle name="Milliers [0]_      " xfId="3138"/>
    <cellStyle name="Milliers_      " xfId="3139"/>
    <cellStyle name="Model" xfId="3140"/>
    <cellStyle name="Model 2" xfId="3141"/>
    <cellStyle name="moi" xfId="3142"/>
    <cellStyle name="moi 2" xfId="3143"/>
    <cellStyle name="moi 3" xfId="3144"/>
    <cellStyle name="Moneda [0]_Well Timing" xfId="3145"/>
    <cellStyle name="Moneda_Well Timing" xfId="3146"/>
    <cellStyle name="Monétaire [0]_      " xfId="3147"/>
    <cellStyle name="Monétaire_      " xfId="3148"/>
    <cellStyle name="n" xfId="3149"/>
    <cellStyle name="Neutral 2" xfId="3150"/>
    <cellStyle name="New" xfId="3151"/>
    <cellStyle name="New Times Roman" xfId="3152"/>
    <cellStyle name="no dec" xfId="3154"/>
    <cellStyle name="no dec 2" xfId="3155"/>
    <cellStyle name="no dec 2 2" xfId="3156"/>
    <cellStyle name="ÑONVÒ" xfId="3157"/>
    <cellStyle name="ÑONVÒ 2" xfId="3158"/>
    <cellStyle name="Normal" xfId="0" builtinId="0"/>
    <cellStyle name="Normal - Style1" xfId="3159"/>
    <cellStyle name="Normal - Style1 2" xfId="3160"/>
    <cellStyle name="Normal - Style1 3" xfId="3161"/>
    <cellStyle name="Normal - Style1_KH TPCP 2016-2020 (tong hop)" xfId="3162"/>
    <cellStyle name="Normal - 유형1" xfId="3163"/>
    <cellStyle name="Normal 10" xfId="3164"/>
    <cellStyle name="Normal 10 2" xfId="3165"/>
    <cellStyle name="Normal 10 2 2" xfId="3166"/>
    <cellStyle name="Normal 10 2 24 3" xfId="3167"/>
    <cellStyle name="Normal 10 2 3" xfId="3168"/>
    <cellStyle name="Normal 10 3" xfId="3169"/>
    <cellStyle name="Normal 10 3 2" xfId="3170"/>
    <cellStyle name="Normal 10 4" xfId="3171"/>
    <cellStyle name="Normal 10 5" xfId="3172"/>
    <cellStyle name="Normal 10 6" xfId="3173"/>
    <cellStyle name="Normal 10 7" xfId="3174"/>
    <cellStyle name="Normal 10 8" xfId="7"/>
    <cellStyle name="Normal 10_05-12  KH trung han 2016-2020 - Liem Thinh edited" xfId="3175"/>
    <cellStyle name="Normal 11" xfId="3176"/>
    <cellStyle name="Normal 11 2" xfId="3177"/>
    <cellStyle name="Normal 11 2 2" xfId="3178"/>
    <cellStyle name="Normal 11 3" xfId="3179"/>
    <cellStyle name="Normal 11 3 2" xfId="3180"/>
    <cellStyle name="Normal 11 3 3" xfId="3181"/>
    <cellStyle name="Normal 11 3 4" xfId="3182"/>
    <cellStyle name="Normal 11 4" xfId="3183"/>
    <cellStyle name="Normal 11 4 2" xfId="3"/>
    <cellStyle name="Normal 12" xfId="3184"/>
    <cellStyle name="Normal 12 2" xfId="3185"/>
    <cellStyle name="Normal 12 3" xfId="3186"/>
    <cellStyle name="Normal 13" xfId="3187"/>
    <cellStyle name="Normal 13 2" xfId="3188"/>
    <cellStyle name="Normal 14" xfId="3189"/>
    <cellStyle name="Normal 14 2" xfId="3190"/>
    <cellStyle name="Normal 14 3" xfId="3191"/>
    <cellStyle name="Normal 15" xfId="3192"/>
    <cellStyle name="Normal 15 2" xfId="3193"/>
    <cellStyle name="Normal 15 3" xfId="3194"/>
    <cellStyle name="Normal 16" xfId="3195"/>
    <cellStyle name="Normal 16 2" xfId="3196"/>
    <cellStyle name="Normal 16 2 2" xfId="3197"/>
    <cellStyle name="Normal 16 2 2 2" xfId="3198"/>
    <cellStyle name="Normal 16 2 3" xfId="3199"/>
    <cellStyle name="Normal 16 2 3 2" xfId="3200"/>
    <cellStyle name="Normal 16 2 4" xfId="3201"/>
    <cellStyle name="Normal 16 3" xfId="3202"/>
    <cellStyle name="Normal 16 4" xfId="3203"/>
    <cellStyle name="Normal 16 4 2" xfId="3204"/>
    <cellStyle name="Normal 16 5" xfId="3205"/>
    <cellStyle name="Normal 16 5 2" xfId="3206"/>
    <cellStyle name="Normal 17" xfId="3207"/>
    <cellStyle name="Normal 17 2" xfId="3208"/>
    <cellStyle name="Normal 17 3 2" xfId="3209"/>
    <cellStyle name="Normal 17 3 2 2" xfId="3210"/>
    <cellStyle name="Normal 17 3 2 2 2" xfId="3211"/>
    <cellStyle name="Normal 17 3 2 3" xfId="3212"/>
    <cellStyle name="Normal 17 3 2 3 2" xfId="3213"/>
    <cellStyle name="Normal 17 3 2 4" xfId="3214"/>
    <cellStyle name="Normal 18" xfId="3215"/>
    <cellStyle name="Normal 18 2" xfId="3216"/>
    <cellStyle name="Normal 18 2 2" xfId="3217"/>
    <cellStyle name="Normal 18 3" xfId="3218"/>
    <cellStyle name="Normal 18_05-12  KH trung han 2016-2020 - Liem Thinh edited" xfId="3219"/>
    <cellStyle name="Normal 19" xfId="3220"/>
    <cellStyle name="Normal 19 2" xfId="3221"/>
    <cellStyle name="Normal 19 3" xfId="3222"/>
    <cellStyle name="Normal 2" xfId="1"/>
    <cellStyle name="Normal 2 10" xfId="3223"/>
    <cellStyle name="Normal 2 10 2" xfId="3224"/>
    <cellStyle name="Normal 2 11" xfId="3225"/>
    <cellStyle name="Normal 2 11 2" xfId="3226"/>
    <cellStyle name="Normal 2 12" xfId="3227"/>
    <cellStyle name="Normal 2 12 2" xfId="3228"/>
    <cellStyle name="Normal 2 13" xfId="3229"/>
    <cellStyle name="Normal 2 13 2" xfId="3230"/>
    <cellStyle name="Normal 2 14" xfId="3231"/>
    <cellStyle name="Normal 2 14 2" xfId="3232"/>
    <cellStyle name="Normal 2 14 2 2" xfId="3233"/>
    <cellStyle name="Normal 2 14 3" xfId="3234"/>
    <cellStyle name="Normal 2 14_Phuongangiao 1-giaoxulykythuat" xfId="3235"/>
    <cellStyle name="Normal 2 15" xfId="3236"/>
    <cellStyle name="Normal 2 16" xfId="3237"/>
    <cellStyle name="Normal 2 17" xfId="3238"/>
    <cellStyle name="Normal 2 18" xfId="3239"/>
    <cellStyle name="Normal 2 19" xfId="3240"/>
    <cellStyle name="Normal 2 2" xfId="3241"/>
    <cellStyle name="Normal 2 2 10" xfId="3242"/>
    <cellStyle name="Normal 2 2 10 2" xfId="3243"/>
    <cellStyle name="Normal 2 2 11" xfId="3244"/>
    <cellStyle name="Normal 2 2 12" xfId="3245"/>
    <cellStyle name="Normal 2 2 13" xfId="3246"/>
    <cellStyle name="Normal 2 2 14" xfId="3247"/>
    <cellStyle name="Normal 2 2 15" xfId="3248"/>
    <cellStyle name="Normal 2 2 2" xfId="3249"/>
    <cellStyle name="Normal 2 2 2 2" xfId="3250"/>
    <cellStyle name="Normal 2 2 2 3" xfId="3251"/>
    <cellStyle name="Normal 2 2 3" xfId="3252"/>
    <cellStyle name="Normal 2 2 4" xfId="3253"/>
    <cellStyle name="Normal 2 2 4 2" xfId="3254"/>
    <cellStyle name="Normal 2 2 4 2 2" xfId="3255"/>
    <cellStyle name="Normal 2 2 4 3" xfId="3256"/>
    <cellStyle name="Normal 2 2 4 3 2" xfId="3257"/>
    <cellStyle name="Normal 2 2 5" xfId="3258"/>
    <cellStyle name="Normal 2 2 6" xfId="3259"/>
    <cellStyle name="Normal 2 2 7" xfId="3260"/>
    <cellStyle name="Normal 2 2 8" xfId="3261"/>
    <cellStyle name="Normal 2 2 9" xfId="3262"/>
    <cellStyle name="Normal 2 2_Bieu chi tiet tang quy mo, dch ky thuat 4" xfId="3263"/>
    <cellStyle name="Normal 2 20" xfId="3264"/>
    <cellStyle name="Normal 2 21" xfId="3265"/>
    <cellStyle name="Normal 2 22" xfId="3266"/>
    <cellStyle name="Normal 2 22 2" xfId="3267"/>
    <cellStyle name="Normal 2 23" xfId="3268"/>
    <cellStyle name="Normal 2 24" xfId="3269"/>
    <cellStyle name="Normal 2 25" xfId="3270"/>
    <cellStyle name="Normal 2 26" xfId="3271"/>
    <cellStyle name="Normal 2 26 2" xfId="3272"/>
    <cellStyle name="Normal 2 27" xfId="3273"/>
    <cellStyle name="Normal 2 28" xfId="3274"/>
    <cellStyle name="Normal 2 29" xfId="3275"/>
    <cellStyle name="Normal 2 3" xfId="3276"/>
    <cellStyle name="Normal 2 3 2" xfId="3277"/>
    <cellStyle name="Normal 2 3 2 2" xfId="3278"/>
    <cellStyle name="Normal 2 3 3" xfId="3279"/>
    <cellStyle name="Normal 2 30" xfId="3280"/>
    <cellStyle name="Normal 2 31" xfId="3281"/>
    <cellStyle name="Normal 2 32" xfId="3282"/>
    <cellStyle name="Normal 2 33" xfId="3283"/>
    <cellStyle name="Normal 2 34" xfId="3284"/>
    <cellStyle name="Normal 2 35" xfId="3285"/>
    <cellStyle name="Normal 2 36" xfId="3286"/>
    <cellStyle name="Normal 2 37" xfId="3287"/>
    <cellStyle name="Normal 2 38" xfId="3288"/>
    <cellStyle name="Normal 2 4" xfId="3289"/>
    <cellStyle name="Normal 2 4 2" xfId="3290"/>
    <cellStyle name="Normal 2 4 2 2" xfId="3291"/>
    <cellStyle name="Normal 2 4 2 2 2" xfId="3292"/>
    <cellStyle name="Normal 2 4 3" xfId="3293"/>
    <cellStyle name="Normal 2 4 3 2" xfId="3294"/>
    <cellStyle name="Normal 2 5" xfId="3295"/>
    <cellStyle name="Normal 2 5 2" xfId="3296"/>
    <cellStyle name="Normal 2 6" xfId="3297"/>
    <cellStyle name="Normal 2 6 2" xfId="3298"/>
    <cellStyle name="Normal 2 7" xfId="3299"/>
    <cellStyle name="Normal 2 7 2" xfId="3300"/>
    <cellStyle name="Normal 2 8" xfId="3301"/>
    <cellStyle name="Normal 2 8 2" xfId="3302"/>
    <cellStyle name="Normal 2 9" xfId="3303"/>
    <cellStyle name="Normal 2 9 2" xfId="3304"/>
    <cellStyle name="Normal 2_05-12  KH trung han 2016-2020 - Liem Thinh edited" xfId="3305"/>
    <cellStyle name="Normal 20" xfId="3306"/>
    <cellStyle name="Normal 20 2" xfId="3307"/>
    <cellStyle name="Normal 21" xfId="3308"/>
    <cellStyle name="Normal 21 2" xfId="3309"/>
    <cellStyle name="Normal 22" xfId="3310"/>
    <cellStyle name="Normal 22 2" xfId="3311"/>
    <cellStyle name="Normal 23" xfId="3312"/>
    <cellStyle name="Normal 23 2" xfId="3313"/>
    <cellStyle name="Normal 23 3" xfId="3314"/>
    <cellStyle name="Normal 24" xfId="3315"/>
    <cellStyle name="Normal 24 2" xfId="3316"/>
    <cellStyle name="Normal 24 2 2" xfId="3317"/>
    <cellStyle name="Normal 25" xfId="3318"/>
    <cellStyle name="Normal 25 2" xfId="3319"/>
    <cellStyle name="Normal 25 3" xfId="3320"/>
    <cellStyle name="Normal 26" xfId="3321"/>
    <cellStyle name="Normal 26 2" xfId="3322"/>
    <cellStyle name="Normal 27" xfId="3323"/>
    <cellStyle name="Normal 27 2" xfId="3324"/>
    <cellStyle name="Normal 28" xfId="3325"/>
    <cellStyle name="Normal 28 2" xfId="3326"/>
    <cellStyle name="Normal 29" xfId="3327"/>
    <cellStyle name="Normal 29 2" xfId="3328"/>
    <cellStyle name="Normal 3" xfId="3329"/>
    <cellStyle name="Normal 3 10" xfId="3330"/>
    <cellStyle name="Normal 3 11" xfId="3331"/>
    <cellStyle name="Normal 3 12" xfId="3332"/>
    <cellStyle name="Normal 3 13" xfId="3333"/>
    <cellStyle name="Normal 3 14" xfId="3334"/>
    <cellStyle name="Normal 3 15" xfId="3335"/>
    <cellStyle name="Normal 3 16" xfId="3336"/>
    <cellStyle name="Normal 3 17" xfId="3337"/>
    <cellStyle name="Normal 3 18" xfId="3338"/>
    <cellStyle name="Normal 3 2" xfId="3339"/>
    <cellStyle name="Normal 3 2 2" xfId="3340"/>
    <cellStyle name="Normal 3 2 2 2" xfId="3341"/>
    <cellStyle name="Normal 3 2 3" xfId="3342"/>
    <cellStyle name="Normal 3 2 3 2" xfId="3343"/>
    <cellStyle name="Normal 3 2 4" xfId="3344"/>
    <cellStyle name="Normal 3 2 4 2" xfId="3345"/>
    <cellStyle name="Normal 3 2 5" xfId="3346"/>
    <cellStyle name="Normal 3 2 5 2" xfId="3347"/>
    <cellStyle name="Normal 3 2 6" xfId="3348"/>
    <cellStyle name="Normal 3 2 6 2" xfId="3349"/>
    <cellStyle name="Normal 3 2 7" xfId="3350"/>
    <cellStyle name="Normal 3 3" xfId="3351"/>
    <cellStyle name="Normal 3 3 2" xfId="3352"/>
    <cellStyle name="Normal 3 4" xfId="3353"/>
    <cellStyle name="Normal 3 4 2" xfId="3354"/>
    <cellStyle name="Normal 3 5" xfId="3355"/>
    <cellStyle name="Normal 3 6" xfId="3356"/>
    <cellStyle name="Normal 3 7" xfId="3357"/>
    <cellStyle name="Normal 3 8" xfId="3358"/>
    <cellStyle name="Normal 3 9" xfId="3359"/>
    <cellStyle name="Normal 3_Bieu TH TPCP Vung TNB ngay 4-1-2012" xfId="3360"/>
    <cellStyle name="Normal 30" xfId="3361"/>
    <cellStyle name="Normal 30 2" xfId="3362"/>
    <cellStyle name="Normal 30 2 2" xfId="3363"/>
    <cellStyle name="Normal 30 3" xfId="3364"/>
    <cellStyle name="Normal 30 3 2" xfId="3365"/>
    <cellStyle name="Normal 30 4" xfId="3366"/>
    <cellStyle name="Normal 31" xfId="3367"/>
    <cellStyle name="Normal 31 2" xfId="3368"/>
    <cellStyle name="Normal 31 2 2" xfId="3369"/>
    <cellStyle name="Normal 31 3" xfId="3370"/>
    <cellStyle name="Normal 31 3 2" xfId="3371"/>
    <cellStyle name="Normal 31 4" xfId="3372"/>
    <cellStyle name="Normal 32" xfId="3373"/>
    <cellStyle name="Normal 32 2" xfId="3374"/>
    <cellStyle name="Normal 32 2 2" xfId="3375"/>
    <cellStyle name="Normal 33" xfId="3376"/>
    <cellStyle name="Normal 33 2" xfId="3377"/>
    <cellStyle name="Normal 34" xfId="3378"/>
    <cellStyle name="Normal 35" xfId="3379"/>
    <cellStyle name="Normal 36" xfId="3380"/>
    <cellStyle name="Normal 37" xfId="3381"/>
    <cellStyle name="Normal 37 2" xfId="3382"/>
    <cellStyle name="Normal 37 2 2" xfId="3383"/>
    <cellStyle name="Normal 37 2 3" xfId="3384"/>
    <cellStyle name="Normal 37 3" xfId="3385"/>
    <cellStyle name="Normal 37 3 2" xfId="3386"/>
    <cellStyle name="Normal 37 4" xfId="3387"/>
    <cellStyle name="Normal 38" xfId="3388"/>
    <cellStyle name="Normal 38 2" xfId="3389"/>
    <cellStyle name="Normal 38 2 2" xfId="3390"/>
    <cellStyle name="Normal 39" xfId="3391"/>
    <cellStyle name="Normal 39 2" xfId="3392"/>
    <cellStyle name="Normal 39 2 2" xfId="3393"/>
    <cellStyle name="Normal 39 3" xfId="3394"/>
    <cellStyle name="Normal 39 3 2" xfId="3395"/>
    <cellStyle name="Normal 4" xfId="3396"/>
    <cellStyle name="Normal 4 10" xfId="3397"/>
    <cellStyle name="Normal 4 11" xfId="3398"/>
    <cellStyle name="Normal 4 12" xfId="3399"/>
    <cellStyle name="Normal 4 13" xfId="3400"/>
    <cellStyle name="Normal 4 14" xfId="3401"/>
    <cellStyle name="Normal 4 15" xfId="3402"/>
    <cellStyle name="Normal 4 16" xfId="3403"/>
    <cellStyle name="Normal 4 17" xfId="3404"/>
    <cellStyle name="Normal 4 2" xfId="3405"/>
    <cellStyle name="Normal 4 2 2" xfId="3406"/>
    <cellStyle name="Normal 4 3" xfId="3407"/>
    <cellStyle name="Normal 4 4" xfId="3408"/>
    <cellStyle name="Normal 4 5" xfId="3409"/>
    <cellStyle name="Normal 4 6" xfId="3410"/>
    <cellStyle name="Normal 4 7" xfId="3411"/>
    <cellStyle name="Normal 4 8" xfId="3412"/>
    <cellStyle name="Normal 4 9" xfId="3413"/>
    <cellStyle name="Normal 4_Bang bieu" xfId="3414"/>
    <cellStyle name="Normal 40" xfId="3415"/>
    <cellStyle name="Normal 41" xfId="3416"/>
    <cellStyle name="Normal 42" xfId="3417"/>
    <cellStyle name="Normal 43" xfId="3418"/>
    <cellStyle name="Normal 43 2" xfId="3419"/>
    <cellStyle name="Normal 44" xfId="3420"/>
    <cellStyle name="Normal 44 2" xfId="3421"/>
    <cellStyle name="Normal 45" xfId="3422"/>
    <cellStyle name="Normal 46" xfId="3423"/>
    <cellStyle name="Normal 46 2" xfId="3424"/>
    <cellStyle name="Normal 47" xfId="3425"/>
    <cellStyle name="Normal 48" xfId="3426"/>
    <cellStyle name="Normal 49" xfId="3427"/>
    <cellStyle name="Normal 5" xfId="3428"/>
    <cellStyle name="Normal 5 2" xfId="3429"/>
    <cellStyle name="Normal 5 2 2" xfId="3430"/>
    <cellStyle name="Normal 50" xfId="3431"/>
    <cellStyle name="Normal 51" xfId="3432"/>
    <cellStyle name="Normal 52" xfId="3433"/>
    <cellStyle name="Normal 53" xfId="3434"/>
    <cellStyle name="Normal 54" xfId="3435"/>
    <cellStyle name="Normal 55" xfId="3436"/>
    <cellStyle name="Normal 56" xfId="2"/>
    <cellStyle name="Normal 57" xfId="3437"/>
    <cellStyle name="Normal 58" xfId="3438"/>
    <cellStyle name="Normal 6" xfId="3439"/>
    <cellStyle name="Normal 6 10" xfId="3440"/>
    <cellStyle name="Normal 6 11" xfId="3441"/>
    <cellStyle name="Normal 6 12" xfId="3442"/>
    <cellStyle name="Normal 6 13" xfId="3443"/>
    <cellStyle name="Normal 6 14" xfId="3444"/>
    <cellStyle name="Normal 6 15" xfId="3445"/>
    <cellStyle name="Normal 6 16" xfId="3446"/>
    <cellStyle name="Normal 6 2" xfId="3447"/>
    <cellStyle name="Normal 6 2 2" xfId="3448"/>
    <cellStyle name="Normal 6 3" xfId="3449"/>
    <cellStyle name="Normal 6 4" xfId="3450"/>
    <cellStyle name="Normal 6 5" xfId="3451"/>
    <cellStyle name="Normal 6 6" xfId="3452"/>
    <cellStyle name="Normal 6 7" xfId="3453"/>
    <cellStyle name="Normal 6 8" xfId="3454"/>
    <cellStyle name="Normal 6 9" xfId="3455"/>
    <cellStyle name="Normal 6_TPCP trinh UBND ngay 27-12" xfId="3456"/>
    <cellStyle name="Normal 7" xfId="3457"/>
    <cellStyle name="Normal 7 2" xfId="3458"/>
    <cellStyle name="Normal 7 3" xfId="3459"/>
    <cellStyle name="Normal 7 3 2" xfId="3460"/>
    <cellStyle name="Normal 7 3 2 2" xfId="3461"/>
    <cellStyle name="Normal 7 3 3" xfId="3462"/>
    <cellStyle name="Normal 7_!1 1 bao cao giao KH ve HTCMT vung TNB   12-12-2011" xfId="3463"/>
    <cellStyle name="Normal 8" xfId="3464"/>
    <cellStyle name="Normal 8 2" xfId="3465"/>
    <cellStyle name="Normal 8 2 2" xfId="3466"/>
    <cellStyle name="Normal 8 2 2 2" xfId="3467"/>
    <cellStyle name="Normal 8 2 2 2 2" xfId="3468"/>
    <cellStyle name="Normal 8 2 3" xfId="3469"/>
    <cellStyle name="Normal 8 2 3 2" xfId="3470"/>
    <cellStyle name="Normal 8 2_Phuongangiao 1-giaoxulykythuat" xfId="3471"/>
    <cellStyle name="Normal 8 3" xfId="3472"/>
    <cellStyle name="Normal 8_KH KH2014-TPCP (11-12-2013)-3 ( lay theo DH TPCP 2012-2015 da trinh)" xfId="3473"/>
    <cellStyle name="Normal 9" xfId="3474"/>
    <cellStyle name="Normal 9 10" xfId="3475"/>
    <cellStyle name="Normal 9 12" xfId="3476"/>
    <cellStyle name="Normal 9 13" xfId="3477"/>
    <cellStyle name="Normal 9 17" xfId="3478"/>
    <cellStyle name="Normal 9 2" xfId="6"/>
    <cellStyle name="Normal 9 2 2" xfId="3479"/>
    <cellStyle name="Normal 9 2 3" xfId="3480"/>
    <cellStyle name="Normal 9 21" xfId="3481"/>
    <cellStyle name="Normal 9 23" xfId="3482"/>
    <cellStyle name="Normal 9 3" xfId="3483"/>
    <cellStyle name="Normal 9 3 2" xfId="3484"/>
    <cellStyle name="Normal 9 4" xfId="3485"/>
    <cellStyle name="Normal 9 46" xfId="3486"/>
    <cellStyle name="Normal 9 47" xfId="3487"/>
    <cellStyle name="Normal 9 48" xfId="3488"/>
    <cellStyle name="Normal 9 49" xfId="3489"/>
    <cellStyle name="Normal 9 50" xfId="3490"/>
    <cellStyle name="Normal 9 51" xfId="3491"/>
    <cellStyle name="Normal 9 52" xfId="3492"/>
    <cellStyle name="Normal 9_Bieu KH trung han BKH TW" xfId="3493"/>
    <cellStyle name="Normal_Bieu mau (CV )" xfId="4"/>
    <cellStyle name="Normal_Bieu mau (CV ) 2 2" xfId="4957"/>
    <cellStyle name="Normal_KH 2010-bieu 6" xfId="5"/>
    <cellStyle name="Normal_KH XDCB 2009-tham khao" xfId="4958"/>
    <cellStyle name="Normal_Sheet1 (2)" xfId="4956"/>
    <cellStyle name="Normal1" xfId="3494"/>
    <cellStyle name="Normal8" xfId="3495"/>
    <cellStyle name="Normalny_Cennik obowiazuje od 06-08-2001 r (1)" xfId="3496"/>
    <cellStyle name="Note 2" xfId="3497"/>
    <cellStyle name="Note 2 2" xfId="3498"/>
    <cellStyle name="Note 3" xfId="3499"/>
    <cellStyle name="Note 3 2" xfId="3500"/>
    <cellStyle name="Note 4" xfId="3501"/>
    <cellStyle name="Note 4 2" xfId="3502"/>
    <cellStyle name="Note 5" xfId="3503"/>
    <cellStyle name="NWM" xfId="3504"/>
    <cellStyle name="nga" xfId="3153"/>
    <cellStyle name="Ò_x000a_Normal_123569" xfId="3505"/>
    <cellStyle name="Ò_x000d_Normal_123569" xfId="3506"/>
    <cellStyle name="Ò_x005f_x000d_Normal_123569" xfId="3507"/>
    <cellStyle name="Ò_x005f_x005f_x005f_x000d_Normal_123569" xfId="3508"/>
    <cellStyle name="Œ…‹æØ‚è [0.00]_ÆÂ¹²" xfId="3509"/>
    <cellStyle name="Œ…‹æØ‚è_laroux" xfId="3510"/>
    <cellStyle name="oft Excel]_x000a__x000a_Comment=open=/f ‚ðw’è‚·‚é‚ÆAƒ†[ƒU[’è‹`ŠÖ”‚ðŠÖ”“\‚è•t‚¯‚Ìˆê——‚É“o˜^‚·‚é‚±‚Æ‚ª‚Å‚«‚Ü‚·B_x000a__x000a_Maximized" xfId="3511"/>
    <cellStyle name="oft Excel]_x000a__x000a_Comment=open=/f ‚ðŽw’è‚·‚é‚ÆAƒ†[ƒU[’è‹`ŠÖ”‚ðŠÖ”“\‚è•t‚¯‚Ìˆê——‚É“o˜^‚·‚é‚±‚Æ‚ª‚Å‚«‚Ü‚·B_x000a__x000a_Maximized" xfId="3512"/>
    <cellStyle name="oft Excel]_x000a__x000a_Comment=The open=/f lines load custom functions into the Paste Function list._x000a__x000a_Maximized=2_x000a__x000a_Basics=1_x000a__x000a_A" xfId="3513"/>
    <cellStyle name="oft Excel]_x000a__x000a_Comment=The open=/f lines load custom functions into the Paste Function list._x000a__x000a_Maximized=3_x000a__x000a_Basics=1_x000a__x000a_A" xfId="3514"/>
    <cellStyle name="oft Excel]_x000d__x000a_Comment=open=/f ‚ðw’è‚·‚é‚ÆAƒ†[ƒU[’è‹`ŠÖ”‚ðŠÖ”“\‚è•t‚¯‚Ìˆê——‚É“o˜^‚·‚é‚±‚Æ‚ª‚Å‚«‚Ü‚·B_x000d__x000a_Maximized" xfId="3515"/>
    <cellStyle name="oft Excel]_x000d__x000a_Comment=open=/f ‚ðŽw’è‚·‚é‚ÆAƒ†[ƒU[’è‹`ŠÖ”‚ðŠÖ”“\‚è•t‚¯‚Ìˆê——‚É“o˜^‚·‚é‚±‚Æ‚ª‚Å‚«‚Ü‚·B_x000d__x000a_Maximized" xfId="3516"/>
    <cellStyle name="oft Excel]_x000d__x000a_Comment=The open=/f lines load custom functions into the Paste Function list._x000d__x000a_Maximized=2_x000d__x000a_Basics=1_x000d__x000a_A" xfId="3517"/>
    <cellStyle name="oft Excel]_x000d__x000a_Comment=The open=/f lines load custom functions into the Paste Function list._x000d__x000a_Maximized=3_x000d__x000a_Basics=1_x000d__x000a_A" xfId="3518"/>
    <cellStyle name="oft Excel]_x005f_x000d__x005f_x000a_Comment=open=/f ‚ðw’è‚·‚é‚ÆAƒ†[ƒU[’è‹`ŠÖ”‚ðŠÖ”“\‚è•t‚¯‚Ìˆê——‚É“o˜^‚·‚é‚±‚Æ‚ª‚Å‚«‚Ü‚·B_x005f_x000d__x005f_x000a_Maximized" xfId="3519"/>
    <cellStyle name="omma [0]_Mktg Prog" xfId="3520"/>
    <cellStyle name="ormal_Sheet1_1" xfId="3521"/>
    <cellStyle name="Output 2" xfId="3522"/>
    <cellStyle name="p" xfId="3523"/>
    <cellStyle name="paint" xfId="3524"/>
    <cellStyle name="paint 2" xfId="3525"/>
    <cellStyle name="paint_05-12  KH trung han 2016-2020 - Liem Thinh edited" xfId="3526"/>
    <cellStyle name="Pattern" xfId="3527"/>
    <cellStyle name="Pattern 10" xfId="3528"/>
    <cellStyle name="Pattern 11" xfId="3529"/>
    <cellStyle name="Pattern 12" xfId="3530"/>
    <cellStyle name="Pattern 13" xfId="3531"/>
    <cellStyle name="Pattern 14" xfId="3532"/>
    <cellStyle name="Pattern 15" xfId="3533"/>
    <cellStyle name="Pattern 16" xfId="3534"/>
    <cellStyle name="Pattern 17" xfId="3535"/>
    <cellStyle name="Pattern 2" xfId="3536"/>
    <cellStyle name="Pattern 3" xfId="3537"/>
    <cellStyle name="Pattern 4" xfId="3538"/>
    <cellStyle name="Pattern 5" xfId="3539"/>
    <cellStyle name="Pattern 6" xfId="3540"/>
    <cellStyle name="Pattern 7" xfId="3541"/>
    <cellStyle name="Pattern 8" xfId="3542"/>
    <cellStyle name="Pattern 9" xfId="3543"/>
    <cellStyle name="per.style" xfId="3544"/>
    <cellStyle name="per.style 2" xfId="3545"/>
    <cellStyle name="Percent %" xfId="3546"/>
    <cellStyle name="Percent % Long Underline" xfId="3547"/>
    <cellStyle name="Percent %_Worksheet in  US Financial Statements Ref. Workbook - Single Co" xfId="3548"/>
    <cellStyle name="Percent (0)" xfId="3549"/>
    <cellStyle name="Percent (0) 10" xfId="3550"/>
    <cellStyle name="Percent (0) 11" xfId="3551"/>
    <cellStyle name="Percent (0) 12" xfId="3552"/>
    <cellStyle name="Percent (0) 13" xfId="3553"/>
    <cellStyle name="Percent (0) 14" xfId="3554"/>
    <cellStyle name="Percent (0) 15" xfId="3555"/>
    <cellStyle name="Percent (0) 2" xfId="3556"/>
    <cellStyle name="Percent (0) 3" xfId="3557"/>
    <cellStyle name="Percent (0) 4" xfId="3558"/>
    <cellStyle name="Percent (0) 5" xfId="3559"/>
    <cellStyle name="Percent (0) 6" xfId="3560"/>
    <cellStyle name="Percent (0) 7" xfId="3561"/>
    <cellStyle name="Percent (0) 8" xfId="3562"/>
    <cellStyle name="Percent (0) 9" xfId="3563"/>
    <cellStyle name="Percent [0]" xfId="3564"/>
    <cellStyle name="Percent [0] 10" xfId="3565"/>
    <cellStyle name="Percent [0] 11" xfId="3566"/>
    <cellStyle name="Percent [0] 12" xfId="3567"/>
    <cellStyle name="Percent [0] 13" xfId="3568"/>
    <cellStyle name="Percent [0] 14" xfId="3569"/>
    <cellStyle name="Percent [0] 15" xfId="3570"/>
    <cellStyle name="Percent [0] 16" xfId="3571"/>
    <cellStyle name="Percent [0] 2" xfId="3572"/>
    <cellStyle name="Percent [0] 3" xfId="3573"/>
    <cellStyle name="Percent [0] 4" xfId="3574"/>
    <cellStyle name="Percent [0] 5" xfId="3575"/>
    <cellStyle name="Percent [0] 6" xfId="3576"/>
    <cellStyle name="Percent [0] 7" xfId="3577"/>
    <cellStyle name="Percent [0] 8" xfId="3578"/>
    <cellStyle name="Percent [0] 9" xfId="3579"/>
    <cellStyle name="Percent [00]" xfId="3580"/>
    <cellStyle name="Percent [00] 10" xfId="3581"/>
    <cellStyle name="Percent [00] 11" xfId="3582"/>
    <cellStyle name="Percent [00] 12" xfId="3583"/>
    <cellStyle name="Percent [00] 13" xfId="3584"/>
    <cellStyle name="Percent [00] 14" xfId="3585"/>
    <cellStyle name="Percent [00] 15" xfId="3586"/>
    <cellStyle name="Percent [00] 16" xfId="3587"/>
    <cellStyle name="Percent [00] 2" xfId="3588"/>
    <cellStyle name="Percent [00] 3" xfId="3589"/>
    <cellStyle name="Percent [00] 4" xfId="3590"/>
    <cellStyle name="Percent [00] 5" xfId="3591"/>
    <cellStyle name="Percent [00] 6" xfId="3592"/>
    <cellStyle name="Percent [00] 7" xfId="3593"/>
    <cellStyle name="Percent [00] 8" xfId="3594"/>
    <cellStyle name="Percent [00] 9" xfId="3595"/>
    <cellStyle name="Percent [2]" xfId="3596"/>
    <cellStyle name="Percent [2] 10" xfId="3597"/>
    <cellStyle name="Percent [2] 11" xfId="3598"/>
    <cellStyle name="Percent [2] 12" xfId="3599"/>
    <cellStyle name="Percent [2] 13" xfId="3600"/>
    <cellStyle name="Percent [2] 14" xfId="3601"/>
    <cellStyle name="Percent [2] 15" xfId="3602"/>
    <cellStyle name="Percent [2] 16" xfId="3603"/>
    <cellStyle name="Percent [2] 2" xfId="3604"/>
    <cellStyle name="Percent [2] 2 2" xfId="3605"/>
    <cellStyle name="Percent [2] 3" xfId="3606"/>
    <cellStyle name="Percent [2] 4" xfId="3607"/>
    <cellStyle name="Percent [2] 5" xfId="3608"/>
    <cellStyle name="Percent [2] 6" xfId="3609"/>
    <cellStyle name="Percent [2] 7" xfId="3610"/>
    <cellStyle name="Percent [2] 8" xfId="3611"/>
    <cellStyle name="Percent [2] 9" xfId="3612"/>
    <cellStyle name="Percent 0.0%" xfId="3613"/>
    <cellStyle name="Percent 0.0% Long Underline" xfId="3614"/>
    <cellStyle name="Percent 0.00%" xfId="3615"/>
    <cellStyle name="Percent 0.00% Long Underline" xfId="3616"/>
    <cellStyle name="Percent 0.000%" xfId="3617"/>
    <cellStyle name="Percent 0.000% Long Underline" xfId="3618"/>
    <cellStyle name="Percent 10" xfId="3619"/>
    <cellStyle name="Percent 10 2" xfId="3620"/>
    <cellStyle name="Percent 11" xfId="3621"/>
    <cellStyle name="Percent 11 2" xfId="3622"/>
    <cellStyle name="Percent 12" xfId="3623"/>
    <cellStyle name="Percent 12 2" xfId="3624"/>
    <cellStyle name="Percent 13" xfId="3625"/>
    <cellStyle name="Percent 13 2" xfId="3626"/>
    <cellStyle name="Percent 14" xfId="3627"/>
    <cellStyle name="Percent 14 2" xfId="3628"/>
    <cellStyle name="Percent 15" xfId="3629"/>
    <cellStyle name="Percent 16" xfId="3630"/>
    <cellStyle name="Percent 17" xfId="3631"/>
    <cellStyle name="Percent 18" xfId="3632"/>
    <cellStyle name="Percent 19" xfId="3633"/>
    <cellStyle name="Percent 19 2" xfId="3634"/>
    <cellStyle name="Percent 2" xfId="3635"/>
    <cellStyle name="Percent 2 2" xfId="3636"/>
    <cellStyle name="Percent 2 2 2" xfId="3637"/>
    <cellStyle name="Percent 2 2 2 2" xfId="3638"/>
    <cellStyle name="Percent 2 2 3" xfId="3639"/>
    <cellStyle name="Percent 2 2 3 2" xfId="3640"/>
    <cellStyle name="Percent 2 3" xfId="3641"/>
    <cellStyle name="Percent 2 3 2" xfId="3642"/>
    <cellStyle name="Percent 2 4" xfId="3643"/>
    <cellStyle name="Percent 2 5" xfId="3644"/>
    <cellStyle name="Percent 20" xfId="3645"/>
    <cellStyle name="Percent 20 2" xfId="3646"/>
    <cellStyle name="Percent 21" xfId="3647"/>
    <cellStyle name="Percent 22" xfId="3648"/>
    <cellStyle name="Percent 23" xfId="3649"/>
    <cellStyle name="Percent 3" xfId="3650"/>
    <cellStyle name="Percent 3 2" xfId="3651"/>
    <cellStyle name="Percent 3 2 2" xfId="3652"/>
    <cellStyle name="Percent 3 3" xfId="3653"/>
    <cellStyle name="Percent 4" xfId="3654"/>
    <cellStyle name="Percent 4 2" xfId="3655"/>
    <cellStyle name="Percent 5" xfId="3656"/>
    <cellStyle name="Percent 5 2" xfId="3657"/>
    <cellStyle name="Percent 6" xfId="3658"/>
    <cellStyle name="Percent 6 2" xfId="3659"/>
    <cellStyle name="Percent 7" xfId="3660"/>
    <cellStyle name="Percent 7 2" xfId="3661"/>
    <cellStyle name="Percent 8" xfId="3662"/>
    <cellStyle name="Percent 8 2" xfId="3663"/>
    <cellStyle name="Percent 9" xfId="3664"/>
    <cellStyle name="Percent 9 2" xfId="3665"/>
    <cellStyle name="PERCENTAGE" xfId="3666"/>
    <cellStyle name="PERCENTAGE 2" xfId="3667"/>
    <cellStyle name="PrePop Currency (0)" xfId="3668"/>
    <cellStyle name="PrePop Currency (0) 10" xfId="3669"/>
    <cellStyle name="PrePop Currency (0) 11" xfId="3670"/>
    <cellStyle name="PrePop Currency (0) 12" xfId="3671"/>
    <cellStyle name="PrePop Currency (0) 13" xfId="3672"/>
    <cellStyle name="PrePop Currency (0) 14" xfId="3673"/>
    <cellStyle name="PrePop Currency (0) 15" xfId="3674"/>
    <cellStyle name="PrePop Currency (0) 16" xfId="3675"/>
    <cellStyle name="PrePop Currency (0) 2" xfId="3676"/>
    <cellStyle name="PrePop Currency (0) 3" xfId="3677"/>
    <cellStyle name="PrePop Currency (0) 4" xfId="3678"/>
    <cellStyle name="PrePop Currency (0) 5" xfId="3679"/>
    <cellStyle name="PrePop Currency (0) 6" xfId="3680"/>
    <cellStyle name="PrePop Currency (0) 7" xfId="3681"/>
    <cellStyle name="PrePop Currency (0) 8" xfId="3682"/>
    <cellStyle name="PrePop Currency (0) 9" xfId="3683"/>
    <cellStyle name="PrePop Currency (2)" xfId="3684"/>
    <cellStyle name="PrePop Currency (2) 10" xfId="3685"/>
    <cellStyle name="PrePop Currency (2) 11" xfId="3686"/>
    <cellStyle name="PrePop Currency (2) 12" xfId="3687"/>
    <cellStyle name="PrePop Currency (2) 13" xfId="3688"/>
    <cellStyle name="PrePop Currency (2) 14" xfId="3689"/>
    <cellStyle name="PrePop Currency (2) 15" xfId="3690"/>
    <cellStyle name="PrePop Currency (2) 16" xfId="3691"/>
    <cellStyle name="PrePop Currency (2) 2" xfId="3692"/>
    <cellStyle name="PrePop Currency (2) 3" xfId="3693"/>
    <cellStyle name="PrePop Currency (2) 4" xfId="3694"/>
    <cellStyle name="PrePop Currency (2) 5" xfId="3695"/>
    <cellStyle name="PrePop Currency (2) 6" xfId="3696"/>
    <cellStyle name="PrePop Currency (2) 7" xfId="3697"/>
    <cellStyle name="PrePop Currency (2) 8" xfId="3698"/>
    <cellStyle name="PrePop Currency (2) 9" xfId="3699"/>
    <cellStyle name="PrePop Units (0)" xfId="3700"/>
    <cellStyle name="PrePop Units (0) 10" xfId="3701"/>
    <cellStyle name="PrePop Units (0) 11" xfId="3702"/>
    <cellStyle name="PrePop Units (0) 12" xfId="3703"/>
    <cellStyle name="PrePop Units (0) 13" xfId="3704"/>
    <cellStyle name="PrePop Units (0) 14" xfId="3705"/>
    <cellStyle name="PrePop Units (0) 15" xfId="3706"/>
    <cellStyle name="PrePop Units (0) 16" xfId="3707"/>
    <cellStyle name="PrePop Units (0) 2" xfId="3708"/>
    <cellStyle name="PrePop Units (0) 3" xfId="3709"/>
    <cellStyle name="PrePop Units (0) 4" xfId="3710"/>
    <cellStyle name="PrePop Units (0) 5" xfId="3711"/>
    <cellStyle name="PrePop Units (0) 6" xfId="3712"/>
    <cellStyle name="PrePop Units (0) 7" xfId="3713"/>
    <cellStyle name="PrePop Units (0) 8" xfId="3714"/>
    <cellStyle name="PrePop Units (0) 9" xfId="3715"/>
    <cellStyle name="PrePop Units (1)" xfId="3716"/>
    <cellStyle name="PrePop Units (1) 10" xfId="3717"/>
    <cellStyle name="PrePop Units (1) 11" xfId="3718"/>
    <cellStyle name="PrePop Units (1) 12" xfId="3719"/>
    <cellStyle name="PrePop Units (1) 13" xfId="3720"/>
    <cellStyle name="PrePop Units (1) 14" xfId="3721"/>
    <cellStyle name="PrePop Units (1) 15" xfId="3722"/>
    <cellStyle name="PrePop Units (1) 16" xfId="3723"/>
    <cellStyle name="PrePop Units (1) 2" xfId="3724"/>
    <cellStyle name="PrePop Units (1) 3" xfId="3725"/>
    <cellStyle name="PrePop Units (1) 4" xfId="3726"/>
    <cellStyle name="PrePop Units (1) 5" xfId="3727"/>
    <cellStyle name="PrePop Units (1) 6" xfId="3728"/>
    <cellStyle name="PrePop Units (1) 7" xfId="3729"/>
    <cellStyle name="PrePop Units (1) 8" xfId="3730"/>
    <cellStyle name="PrePop Units (1) 9" xfId="3731"/>
    <cellStyle name="PrePop Units (2)" xfId="3732"/>
    <cellStyle name="PrePop Units (2) 10" xfId="3733"/>
    <cellStyle name="PrePop Units (2) 11" xfId="3734"/>
    <cellStyle name="PrePop Units (2) 12" xfId="3735"/>
    <cellStyle name="PrePop Units (2) 13" xfId="3736"/>
    <cellStyle name="PrePop Units (2) 14" xfId="3737"/>
    <cellStyle name="PrePop Units (2) 15" xfId="3738"/>
    <cellStyle name="PrePop Units (2) 16" xfId="3739"/>
    <cellStyle name="PrePop Units (2) 2" xfId="3740"/>
    <cellStyle name="PrePop Units (2) 3" xfId="3741"/>
    <cellStyle name="PrePop Units (2) 4" xfId="3742"/>
    <cellStyle name="PrePop Units (2) 5" xfId="3743"/>
    <cellStyle name="PrePop Units (2) 6" xfId="3744"/>
    <cellStyle name="PrePop Units (2) 7" xfId="3745"/>
    <cellStyle name="PrePop Units (2) 8" xfId="3746"/>
    <cellStyle name="PrePop Units (2) 9" xfId="3747"/>
    <cellStyle name="pricing" xfId="3748"/>
    <cellStyle name="pricing 2" xfId="3749"/>
    <cellStyle name="PSChar" xfId="3750"/>
    <cellStyle name="PSHeading" xfId="3751"/>
    <cellStyle name="Quantity" xfId="3752"/>
    <cellStyle name="regstoresfromspecstores" xfId="3753"/>
    <cellStyle name="regstoresfromspecstores 2" xfId="3754"/>
    <cellStyle name="RevList" xfId="3755"/>
    <cellStyle name="rlink_tiªn l­în_x005f_x001b_Hyperlink_TONG HOP KINH PHI" xfId="3756"/>
    <cellStyle name="rmal_ADAdot" xfId="3757"/>
    <cellStyle name="S—_x0008_" xfId="3758"/>
    <cellStyle name="S—_x0008_ 2" xfId="3759"/>
    <cellStyle name="S—_x0008_ 3" xfId="3760"/>
    <cellStyle name="s]_x000a__x000a_spooler=yes_x000a__x000a_load=_x000a__x000a_Beep=yes_x000a__x000a_NullPort=None_x000a__x000a_BorderWidth=3_x000a__x000a_CursorBlinkRate=1200_x000a__x000a_DoubleClickSpeed=452_x000a__x000a_Programs=co" xfId="3761"/>
    <cellStyle name="s]_x000d__x000a_spooler=yes_x000d__x000a_load=_x000d__x000a_Beep=yes_x000d__x000a_NullPort=None_x000d__x000a_BorderWidth=3_x000d__x000a_CursorBlinkRate=1200_x000d__x000a_DoubleClickSpeed=452_x000d__x000a_Programs=co" xfId="3762"/>
    <cellStyle name="s]_x005f_x000d__x005f_x000a_spooler=yes_x005f_x000d__x005f_x000a_load=_x005f_x000d__x005f_x000a_Beep=yes_x005f_x000d__x005f_x000a_NullPort=None_x005f_x000d__x005f_x000a_BorderWidth=3_x005f_x000d__x005f_x000a_CursorBlinkRate=1200_x005f_x000d__x005f_x000a_DoubleClickSpeed=452_x005f_x000d__x005f_x000a_Programs=co" xfId="3763"/>
    <cellStyle name="S—_x0008__KH TPCP vung TNB (03-1-2012)" xfId="3764"/>
    <cellStyle name="S—_x005f_x0008_" xfId="3765"/>
    <cellStyle name="SAPBEXaggData" xfId="3766"/>
    <cellStyle name="SAPBEXaggData 2" xfId="3767"/>
    <cellStyle name="SAPBEXaggDataEmph" xfId="3768"/>
    <cellStyle name="SAPBEXaggDataEmph 2" xfId="3769"/>
    <cellStyle name="SAPBEXaggItem" xfId="3770"/>
    <cellStyle name="SAPBEXaggItem 2" xfId="3771"/>
    <cellStyle name="SAPBEXchaText" xfId="3772"/>
    <cellStyle name="SAPBEXchaText 2" xfId="3773"/>
    <cellStyle name="SAPBEXexcBad7" xfId="3774"/>
    <cellStyle name="SAPBEXexcBad7 2" xfId="3775"/>
    <cellStyle name="SAPBEXexcBad8" xfId="3776"/>
    <cellStyle name="SAPBEXexcBad8 2" xfId="3777"/>
    <cellStyle name="SAPBEXexcBad9" xfId="3778"/>
    <cellStyle name="SAPBEXexcBad9 2" xfId="3779"/>
    <cellStyle name="SAPBEXexcCritical4" xfId="3780"/>
    <cellStyle name="SAPBEXexcCritical4 2" xfId="3781"/>
    <cellStyle name="SAPBEXexcCritical5" xfId="3782"/>
    <cellStyle name="SAPBEXexcCritical5 2" xfId="3783"/>
    <cellStyle name="SAPBEXexcCritical6" xfId="3784"/>
    <cellStyle name="SAPBEXexcCritical6 2" xfId="3785"/>
    <cellStyle name="SAPBEXexcGood1" xfId="3786"/>
    <cellStyle name="SAPBEXexcGood1 2" xfId="3787"/>
    <cellStyle name="SAPBEXexcGood2" xfId="3788"/>
    <cellStyle name="SAPBEXexcGood2 2" xfId="3789"/>
    <cellStyle name="SAPBEXexcGood3" xfId="3790"/>
    <cellStyle name="SAPBEXexcGood3 2" xfId="3791"/>
    <cellStyle name="SAPBEXfilterDrill" xfId="3792"/>
    <cellStyle name="SAPBEXfilterDrill 2" xfId="3793"/>
    <cellStyle name="SAPBEXfilterItem" xfId="3794"/>
    <cellStyle name="SAPBEXfilterItem 2" xfId="3795"/>
    <cellStyle name="SAPBEXfilterText" xfId="3796"/>
    <cellStyle name="SAPBEXfilterText 2" xfId="3797"/>
    <cellStyle name="SAPBEXformats" xfId="3798"/>
    <cellStyle name="SAPBEXformats 2" xfId="3799"/>
    <cellStyle name="SAPBEXheaderItem" xfId="3800"/>
    <cellStyle name="SAPBEXheaderItem 2" xfId="3801"/>
    <cellStyle name="SAPBEXheaderText" xfId="3802"/>
    <cellStyle name="SAPBEXheaderText 2" xfId="3803"/>
    <cellStyle name="SAPBEXresData" xfId="3804"/>
    <cellStyle name="SAPBEXresData 2" xfId="3805"/>
    <cellStyle name="SAPBEXresDataEmph" xfId="3806"/>
    <cellStyle name="SAPBEXresDataEmph 2" xfId="3807"/>
    <cellStyle name="SAPBEXresItem" xfId="3808"/>
    <cellStyle name="SAPBEXresItem 2" xfId="3809"/>
    <cellStyle name="SAPBEXstdData" xfId="3810"/>
    <cellStyle name="SAPBEXstdData 2" xfId="3811"/>
    <cellStyle name="SAPBEXstdDataEmph" xfId="3812"/>
    <cellStyle name="SAPBEXstdDataEmph 2" xfId="3813"/>
    <cellStyle name="SAPBEXstdItem" xfId="3814"/>
    <cellStyle name="SAPBEXstdItem 2" xfId="3815"/>
    <cellStyle name="SAPBEXtitle" xfId="3816"/>
    <cellStyle name="SAPBEXtitle 2" xfId="3817"/>
    <cellStyle name="SAPBEXundefined" xfId="3818"/>
    <cellStyle name="SAPBEXundefined 2" xfId="3819"/>
    <cellStyle name="serJet 1200 Series PCL 6" xfId="3820"/>
    <cellStyle name="SHADEDSTORES" xfId="3821"/>
    <cellStyle name="SHADEDSTORES 2" xfId="3822"/>
    <cellStyle name="songuyen" xfId="3823"/>
    <cellStyle name="specstores" xfId="3824"/>
    <cellStyle name="Standard_AAbgleich" xfId="3825"/>
    <cellStyle name="STTDG" xfId="3826"/>
    <cellStyle name="Style 1" xfId="3827"/>
    <cellStyle name="Style 1 2" xfId="3828"/>
    <cellStyle name="Style 1 3" xfId="3829"/>
    <cellStyle name="Style 10" xfId="3830"/>
    <cellStyle name="Style 10 2" xfId="3831"/>
    <cellStyle name="Style 100" xfId="3832"/>
    <cellStyle name="Style 101" xfId="3833"/>
    <cellStyle name="Style 102" xfId="3834"/>
    <cellStyle name="Style 102 2" xfId="3835"/>
    <cellStyle name="Style 103" xfId="3836"/>
    <cellStyle name="Style 104" xfId="3837"/>
    <cellStyle name="Style 105" xfId="3838"/>
    <cellStyle name="Style 106" xfId="3839"/>
    <cellStyle name="Style 107" xfId="3840"/>
    <cellStyle name="Style 108" xfId="3841"/>
    <cellStyle name="Style 108 2" xfId="3842"/>
    <cellStyle name="Style 109" xfId="3843"/>
    <cellStyle name="Style 109 2" xfId="3844"/>
    <cellStyle name="Style 11" xfId="3845"/>
    <cellStyle name="Style 11 2" xfId="3846"/>
    <cellStyle name="Style 110" xfId="3847"/>
    <cellStyle name="Style 111" xfId="3848"/>
    <cellStyle name="Style 112" xfId="3849"/>
    <cellStyle name="Style 113" xfId="3850"/>
    <cellStyle name="Style 114" xfId="3851"/>
    <cellStyle name="Style 115" xfId="3852"/>
    <cellStyle name="Style 116" xfId="3853"/>
    <cellStyle name="Style 117" xfId="3854"/>
    <cellStyle name="Style 118" xfId="3855"/>
    <cellStyle name="Style 119" xfId="3856"/>
    <cellStyle name="Style 12" xfId="3857"/>
    <cellStyle name="Style 12 2" xfId="3858"/>
    <cellStyle name="Style 120" xfId="3859"/>
    <cellStyle name="Style 121" xfId="3860"/>
    <cellStyle name="Style 122" xfId="3861"/>
    <cellStyle name="Style 123" xfId="3862"/>
    <cellStyle name="Style 124" xfId="3863"/>
    <cellStyle name="Style 125" xfId="3864"/>
    <cellStyle name="Style 126" xfId="3865"/>
    <cellStyle name="Style 127" xfId="3866"/>
    <cellStyle name="Style 128" xfId="3867"/>
    <cellStyle name="Style 129" xfId="3868"/>
    <cellStyle name="Style 13" xfId="3869"/>
    <cellStyle name="Style 13 2" xfId="3870"/>
    <cellStyle name="Style 130" xfId="3871"/>
    <cellStyle name="Style 131" xfId="3872"/>
    <cellStyle name="Style 132" xfId="3873"/>
    <cellStyle name="Style 133" xfId="3874"/>
    <cellStyle name="Style 134" xfId="3875"/>
    <cellStyle name="Style 135" xfId="3876"/>
    <cellStyle name="Style 136" xfId="3877"/>
    <cellStyle name="Style 137" xfId="3878"/>
    <cellStyle name="Style 138" xfId="3879"/>
    <cellStyle name="Style 139" xfId="3880"/>
    <cellStyle name="Style 14" xfId="3881"/>
    <cellStyle name="Style 14 2" xfId="3882"/>
    <cellStyle name="Style 140" xfId="3883"/>
    <cellStyle name="Style 141" xfId="3884"/>
    <cellStyle name="Style 142" xfId="3885"/>
    <cellStyle name="Style 143" xfId="3886"/>
    <cellStyle name="Style 144" xfId="3887"/>
    <cellStyle name="Style 145" xfId="3888"/>
    <cellStyle name="Style 146" xfId="3889"/>
    <cellStyle name="Style 147" xfId="3890"/>
    <cellStyle name="Style 148" xfId="3891"/>
    <cellStyle name="Style 149" xfId="3892"/>
    <cellStyle name="Style 15" xfId="3893"/>
    <cellStyle name="Style 15 2" xfId="3894"/>
    <cellStyle name="Style 150" xfId="3895"/>
    <cellStyle name="Style 151" xfId="3896"/>
    <cellStyle name="Style 152" xfId="3897"/>
    <cellStyle name="Style 153" xfId="3898"/>
    <cellStyle name="Style 154" xfId="3899"/>
    <cellStyle name="Style 155" xfId="3900"/>
    <cellStyle name="Style 16" xfId="3901"/>
    <cellStyle name="Style 16 2" xfId="3902"/>
    <cellStyle name="Style 16 3" xfId="3903"/>
    <cellStyle name="Style 17" xfId="3904"/>
    <cellStyle name="Style 17 2" xfId="3905"/>
    <cellStyle name="Style 17 3" xfId="3906"/>
    <cellStyle name="Style 18" xfId="3907"/>
    <cellStyle name="Style 18 2" xfId="3908"/>
    <cellStyle name="Style 18 3" xfId="3909"/>
    <cellStyle name="Style 19" xfId="3910"/>
    <cellStyle name="Style 19 2" xfId="3911"/>
    <cellStyle name="Style 2" xfId="3912"/>
    <cellStyle name="Style 2 2" xfId="3913"/>
    <cellStyle name="Style 2 3" xfId="3914"/>
    <cellStyle name="Style 20" xfId="3915"/>
    <cellStyle name="Style 20 2" xfId="3916"/>
    <cellStyle name="Style 20 3" xfId="3917"/>
    <cellStyle name="Style 21" xfId="3918"/>
    <cellStyle name="Style 21 2" xfId="3919"/>
    <cellStyle name="Style 21 3" xfId="3920"/>
    <cellStyle name="Style 22" xfId="3921"/>
    <cellStyle name="Style 22 2" xfId="3922"/>
    <cellStyle name="Style 22 3" xfId="3923"/>
    <cellStyle name="Style 23" xfId="3924"/>
    <cellStyle name="Style 23 2" xfId="3925"/>
    <cellStyle name="Style 23 3" xfId="3926"/>
    <cellStyle name="Style 24" xfId="3927"/>
    <cellStyle name="Style 24 2" xfId="3928"/>
    <cellStyle name="Style 25" xfId="3929"/>
    <cellStyle name="Style 25 2" xfId="3930"/>
    <cellStyle name="Style 26" xfId="3931"/>
    <cellStyle name="Style 26 2" xfId="3932"/>
    <cellStyle name="Style 27" xfId="3933"/>
    <cellStyle name="Style 27 2" xfId="3934"/>
    <cellStyle name="Style 28" xfId="3935"/>
    <cellStyle name="Style 28 2" xfId="3936"/>
    <cellStyle name="Style 29" xfId="3937"/>
    <cellStyle name="Style 29 2" xfId="3938"/>
    <cellStyle name="Style 3" xfId="3939"/>
    <cellStyle name="Style 3 2" xfId="3940"/>
    <cellStyle name="Style 3 3" xfId="3941"/>
    <cellStyle name="Style 30" xfId="3942"/>
    <cellStyle name="Style 30 2" xfId="3943"/>
    <cellStyle name="Style 31" xfId="3944"/>
    <cellStyle name="Style 31 2" xfId="3945"/>
    <cellStyle name="Style 32" xfId="3946"/>
    <cellStyle name="Style 32 2" xfId="3947"/>
    <cellStyle name="Style 33" xfId="3948"/>
    <cellStyle name="Style 33 2" xfId="3949"/>
    <cellStyle name="Style 34" xfId="3950"/>
    <cellStyle name="Style 34 2" xfId="3951"/>
    <cellStyle name="Style 35" xfId="3952"/>
    <cellStyle name="Style 35 2" xfId="3953"/>
    <cellStyle name="Style 36" xfId="3954"/>
    <cellStyle name="Style 37" xfId="3955"/>
    <cellStyle name="Style 37 2" xfId="3956"/>
    <cellStyle name="Style 38" xfId="3957"/>
    <cellStyle name="Style 38 2" xfId="3958"/>
    <cellStyle name="Style 38 3" xfId="3959"/>
    <cellStyle name="Style 39" xfId="3960"/>
    <cellStyle name="Style 39 2" xfId="3961"/>
    <cellStyle name="Style 39 3" xfId="3962"/>
    <cellStyle name="Style 4" xfId="3963"/>
    <cellStyle name="Style 4 2" xfId="3964"/>
    <cellStyle name="Style 4 3" xfId="3965"/>
    <cellStyle name="Style 40" xfId="3966"/>
    <cellStyle name="Style 40 2" xfId="3967"/>
    <cellStyle name="Style 40 3" xfId="3968"/>
    <cellStyle name="Style 41" xfId="3969"/>
    <cellStyle name="Style 41 2" xfId="3970"/>
    <cellStyle name="Style 42" xfId="3971"/>
    <cellStyle name="Style 42 2" xfId="3972"/>
    <cellStyle name="Style 43" xfId="3973"/>
    <cellStyle name="Style 43 2" xfId="3974"/>
    <cellStyle name="Style 44" xfId="3975"/>
    <cellStyle name="Style 44 2" xfId="3976"/>
    <cellStyle name="Style 45" xfId="3977"/>
    <cellStyle name="Style 45 2" xfId="3978"/>
    <cellStyle name="Style 45 3" xfId="3979"/>
    <cellStyle name="Style 46" xfId="3980"/>
    <cellStyle name="Style 46 2" xfId="3981"/>
    <cellStyle name="Style 46 3" xfId="3982"/>
    <cellStyle name="Style 47" xfId="3983"/>
    <cellStyle name="Style 47 2" xfId="3984"/>
    <cellStyle name="Style 47 3" xfId="3985"/>
    <cellStyle name="Style 48" xfId="3986"/>
    <cellStyle name="Style 48 2" xfId="3987"/>
    <cellStyle name="Style 49" xfId="3988"/>
    <cellStyle name="Style 49 2" xfId="3989"/>
    <cellStyle name="Style 5" xfId="3990"/>
    <cellStyle name="Style 50" xfId="3991"/>
    <cellStyle name="Style 50 2" xfId="3992"/>
    <cellStyle name="Style 51" xfId="3993"/>
    <cellStyle name="Style 51 2" xfId="3994"/>
    <cellStyle name="Style 52" xfId="3995"/>
    <cellStyle name="Style 52 2" xfId="3996"/>
    <cellStyle name="Style 53" xfId="3997"/>
    <cellStyle name="Style 53 2" xfId="3998"/>
    <cellStyle name="Style 53 3" xfId="3999"/>
    <cellStyle name="Style 54" xfId="4000"/>
    <cellStyle name="Style 54 2" xfId="4001"/>
    <cellStyle name="Style 54 3" xfId="4002"/>
    <cellStyle name="Style 55" xfId="4003"/>
    <cellStyle name="Style 55 2" xfId="4004"/>
    <cellStyle name="Style 56" xfId="4005"/>
    <cellStyle name="Style 57" xfId="4006"/>
    <cellStyle name="Style 57 2" xfId="4007"/>
    <cellStyle name="Style 58" xfId="4008"/>
    <cellStyle name="Style 59" xfId="4009"/>
    <cellStyle name="Style 59 2" xfId="4010"/>
    <cellStyle name="Style 6" xfId="4011"/>
    <cellStyle name="Style 6 2" xfId="4012"/>
    <cellStyle name="Style 6 3" xfId="4013"/>
    <cellStyle name="Style 60" xfId="4014"/>
    <cellStyle name="Style 61" xfId="4015"/>
    <cellStyle name="Style 61 2" xfId="4016"/>
    <cellStyle name="Style 62" xfId="4017"/>
    <cellStyle name="Style 63" xfId="4018"/>
    <cellStyle name="Style 64" xfId="4019"/>
    <cellStyle name="Style 64 2" xfId="4020"/>
    <cellStyle name="Style 65" xfId="4021"/>
    <cellStyle name="Style 66" xfId="4022"/>
    <cellStyle name="Style 67" xfId="4023"/>
    <cellStyle name="Style 68" xfId="4024"/>
    <cellStyle name="Style 69" xfId="4025"/>
    <cellStyle name="Style 7" xfId="4026"/>
    <cellStyle name="Style 7 2" xfId="4027"/>
    <cellStyle name="Style 7 3" xfId="4028"/>
    <cellStyle name="Style 70" xfId="4029"/>
    <cellStyle name="Style 71" xfId="4030"/>
    <cellStyle name="Style 72" xfId="4031"/>
    <cellStyle name="Style 73" xfId="4032"/>
    <cellStyle name="Style 74" xfId="4033"/>
    <cellStyle name="Style 75" xfId="4034"/>
    <cellStyle name="Style 75 2" xfId="4035"/>
    <cellStyle name="Style 76" xfId="4036"/>
    <cellStyle name="Style 77" xfId="4037"/>
    <cellStyle name="Style 77 2" xfId="4038"/>
    <cellStyle name="Style 78" xfId="4039"/>
    <cellStyle name="Style 79" xfId="4040"/>
    <cellStyle name="Style 8" xfId="4041"/>
    <cellStyle name="Style 8 2" xfId="4042"/>
    <cellStyle name="Style 8 3" xfId="4043"/>
    <cellStyle name="Style 80" xfId="4044"/>
    <cellStyle name="Style 81" xfId="4045"/>
    <cellStyle name="Style 82" xfId="4046"/>
    <cellStyle name="Style 83" xfId="4047"/>
    <cellStyle name="Style 84" xfId="4048"/>
    <cellStyle name="Style 85" xfId="4049"/>
    <cellStyle name="Style 86" xfId="4050"/>
    <cellStyle name="Style 87" xfId="4051"/>
    <cellStyle name="Style 87 2" xfId="4052"/>
    <cellStyle name="Style 88" xfId="4053"/>
    <cellStyle name="Style 88 2" xfId="4054"/>
    <cellStyle name="Style 89" xfId="4055"/>
    <cellStyle name="Style 9" xfId="4056"/>
    <cellStyle name="Style 9 2" xfId="4057"/>
    <cellStyle name="Style 9 3" xfId="4058"/>
    <cellStyle name="Style 90" xfId="4059"/>
    <cellStyle name="Style 91" xfId="4060"/>
    <cellStyle name="Style 92" xfId="4061"/>
    <cellStyle name="Style 93" xfId="4062"/>
    <cellStyle name="Style 93 2" xfId="4063"/>
    <cellStyle name="Style 94" xfId="4064"/>
    <cellStyle name="Style 95" xfId="4065"/>
    <cellStyle name="Style 96" xfId="4066"/>
    <cellStyle name="Style 96 2" xfId="4067"/>
    <cellStyle name="Style 97" xfId="4068"/>
    <cellStyle name="Style 98" xfId="4069"/>
    <cellStyle name="Style 99" xfId="4070"/>
    <cellStyle name="Style 99 2" xfId="4071"/>
    <cellStyle name="Style Date" xfId="4072"/>
    <cellStyle name="Style Date 2" xfId="4073"/>
    <cellStyle name="style_1" xfId="4074"/>
    <cellStyle name="subhead" xfId="4075"/>
    <cellStyle name="subhead 2" xfId="4076"/>
    <cellStyle name="Subtotal" xfId="4077"/>
    <cellStyle name="symbol" xfId="4078"/>
    <cellStyle name="T" xfId="4079"/>
    <cellStyle name="T 2" xfId="4080"/>
    <cellStyle name="T_15_10_2013 BC nhu cau von doi ung ODA (2014-2016) ngay 15102013 Sua" xfId="4081"/>
    <cellStyle name="T_bao cao" xfId="4082"/>
    <cellStyle name="T_bao cao 2" xfId="4083"/>
    <cellStyle name="T_bao cao phan bo KHDT 2011(final)" xfId="4084"/>
    <cellStyle name="T_Bao cao so lieu kiem toan nam 2007 sua" xfId="4085"/>
    <cellStyle name="T_Bao cao so lieu kiem toan nam 2007 sua 2" xfId="4086"/>
    <cellStyle name="T_Bao cao so lieu kiem toan nam 2007 sua_!1 1 bao cao giao KH ve HTCMT vung TNB   12-12-2011" xfId="4087"/>
    <cellStyle name="T_Bao cao so lieu kiem toan nam 2007 sua_!1 1 bao cao giao KH ve HTCMT vung TNB   12-12-2011 2" xfId="4088"/>
    <cellStyle name="T_Bao cao so lieu kiem toan nam 2007 sua_KH TPCP vung TNB (03-1-2012)" xfId="4089"/>
    <cellStyle name="T_Bao cao so lieu kiem toan nam 2007 sua_KH TPCP vung TNB (03-1-2012) 2" xfId="4090"/>
    <cellStyle name="T_bao cao_!1 1 bao cao giao KH ve HTCMT vung TNB   12-12-2011" xfId="4091"/>
    <cellStyle name="T_bao cao_!1 1 bao cao giao KH ve HTCMT vung TNB   12-12-2011 2" xfId="4092"/>
    <cellStyle name="T_bao cao_Bieu4HTMT" xfId="4093"/>
    <cellStyle name="T_bao cao_Bieu4HTMT 2" xfId="4094"/>
    <cellStyle name="T_bao cao_Bieu4HTMT_!1 1 bao cao giao KH ve HTCMT vung TNB   12-12-2011" xfId="4095"/>
    <cellStyle name="T_bao cao_Bieu4HTMT_!1 1 bao cao giao KH ve HTCMT vung TNB   12-12-2011 2" xfId="4096"/>
    <cellStyle name="T_bao cao_Bieu4HTMT_KH TPCP vung TNB (03-1-2012)" xfId="4097"/>
    <cellStyle name="T_bao cao_Bieu4HTMT_KH TPCP vung TNB (03-1-2012) 2" xfId="4098"/>
    <cellStyle name="T_bao cao_KH TPCP vung TNB (03-1-2012)" xfId="4099"/>
    <cellStyle name="T_bao cao_KH TPCP vung TNB (03-1-2012) 2" xfId="4100"/>
    <cellStyle name="T_BBTNG-06" xfId="4101"/>
    <cellStyle name="T_BBTNG-06 2" xfId="4102"/>
    <cellStyle name="T_BBTNG-06_!1 1 bao cao giao KH ve HTCMT vung TNB   12-12-2011" xfId="4103"/>
    <cellStyle name="T_BBTNG-06_!1 1 bao cao giao KH ve HTCMT vung TNB   12-12-2011 2" xfId="4104"/>
    <cellStyle name="T_BBTNG-06_Bieu4HTMT" xfId="4105"/>
    <cellStyle name="T_BBTNG-06_Bieu4HTMT 2" xfId="4106"/>
    <cellStyle name="T_BBTNG-06_Bieu4HTMT_!1 1 bao cao giao KH ve HTCMT vung TNB   12-12-2011" xfId="4107"/>
    <cellStyle name="T_BBTNG-06_Bieu4HTMT_!1 1 bao cao giao KH ve HTCMT vung TNB   12-12-2011 2" xfId="4108"/>
    <cellStyle name="T_BBTNG-06_Bieu4HTMT_KH TPCP vung TNB (03-1-2012)" xfId="4109"/>
    <cellStyle name="T_BBTNG-06_Bieu4HTMT_KH TPCP vung TNB (03-1-2012) 2" xfId="4110"/>
    <cellStyle name="T_BBTNG-06_KH TPCP vung TNB (03-1-2012)" xfId="4111"/>
    <cellStyle name="T_BBTNG-06_KH TPCP vung TNB (03-1-2012) 2" xfId="4112"/>
    <cellStyle name="T_BC  NAM 2007" xfId="4113"/>
    <cellStyle name="T_BC  NAM 2007 2" xfId="4114"/>
    <cellStyle name="T_BC CTMT-2008 Ttinh" xfId="4115"/>
    <cellStyle name="T_BC CTMT-2008 Ttinh 2" xfId="4116"/>
    <cellStyle name="T_BC CTMT-2008 Ttinh_!1 1 bao cao giao KH ve HTCMT vung TNB   12-12-2011" xfId="4117"/>
    <cellStyle name="T_BC CTMT-2008 Ttinh_!1 1 bao cao giao KH ve HTCMT vung TNB   12-12-2011 2" xfId="4118"/>
    <cellStyle name="T_BC CTMT-2008 Ttinh_KH TPCP vung TNB (03-1-2012)" xfId="4119"/>
    <cellStyle name="T_BC CTMT-2008 Ttinh_KH TPCP vung TNB (03-1-2012) 2" xfId="4120"/>
    <cellStyle name="T_BC nhu cau von doi ung ODA nganh NN (BKH)" xfId="4121"/>
    <cellStyle name="T_BC nhu cau von doi ung ODA nganh NN (BKH)_05-12  KH trung han 2016-2020 - Liem Thinh edited" xfId="4122"/>
    <cellStyle name="T_BC nhu cau von doi ung ODA nganh NN (BKH)_Copy of 05-12  KH trung han 2016-2020 - Liem Thinh edited (1)" xfId="4123"/>
    <cellStyle name="T_BC Tai co cau (bieu TH)" xfId="4124"/>
    <cellStyle name="T_BC Tai co cau (bieu TH)_05-12  KH trung han 2016-2020 - Liem Thinh edited" xfId="4125"/>
    <cellStyle name="T_BC Tai co cau (bieu TH)_Copy of 05-12  KH trung han 2016-2020 - Liem Thinh edited (1)" xfId="4126"/>
    <cellStyle name="T_Bieu 4.2 A, B KHCTgiong 2011" xfId="4127"/>
    <cellStyle name="T_Bieu 4.2 A, B KHCTgiong 2011 10" xfId="4128"/>
    <cellStyle name="T_Bieu 4.2 A, B KHCTgiong 2011 11" xfId="4129"/>
    <cellStyle name="T_Bieu 4.2 A, B KHCTgiong 2011 12" xfId="4130"/>
    <cellStyle name="T_Bieu 4.2 A, B KHCTgiong 2011 13" xfId="4131"/>
    <cellStyle name="T_Bieu 4.2 A, B KHCTgiong 2011 14" xfId="4132"/>
    <cellStyle name="T_Bieu 4.2 A, B KHCTgiong 2011 15" xfId="4133"/>
    <cellStyle name="T_Bieu 4.2 A, B KHCTgiong 2011 2" xfId="4134"/>
    <cellStyle name="T_Bieu 4.2 A, B KHCTgiong 2011 3" xfId="4135"/>
    <cellStyle name="T_Bieu 4.2 A, B KHCTgiong 2011 4" xfId="4136"/>
    <cellStyle name="T_Bieu 4.2 A, B KHCTgiong 2011 5" xfId="4137"/>
    <cellStyle name="T_Bieu 4.2 A, B KHCTgiong 2011 6" xfId="4138"/>
    <cellStyle name="T_Bieu 4.2 A, B KHCTgiong 2011 7" xfId="4139"/>
    <cellStyle name="T_Bieu 4.2 A, B KHCTgiong 2011 8" xfId="4140"/>
    <cellStyle name="T_Bieu 4.2 A, B KHCTgiong 2011 9" xfId="4141"/>
    <cellStyle name="T_Bieu mau cong trinh khoi cong moi 3-4" xfId="4142"/>
    <cellStyle name="T_Bieu mau cong trinh khoi cong moi 3-4 2" xfId="4143"/>
    <cellStyle name="T_Bieu mau cong trinh khoi cong moi 3-4_!1 1 bao cao giao KH ve HTCMT vung TNB   12-12-2011" xfId="4144"/>
    <cellStyle name="T_Bieu mau cong trinh khoi cong moi 3-4_!1 1 bao cao giao KH ve HTCMT vung TNB   12-12-2011 2" xfId="4145"/>
    <cellStyle name="T_Bieu mau cong trinh khoi cong moi 3-4_KH TPCP vung TNB (03-1-2012)" xfId="4146"/>
    <cellStyle name="T_Bieu mau cong trinh khoi cong moi 3-4_KH TPCP vung TNB (03-1-2012) 2" xfId="4147"/>
    <cellStyle name="T_Bieu mau danh muc du an thuoc CTMTQG nam 2008" xfId="4148"/>
    <cellStyle name="T_Bieu mau danh muc du an thuoc CTMTQG nam 2008 2" xfId="4149"/>
    <cellStyle name="T_Bieu mau danh muc du an thuoc CTMTQG nam 2008_!1 1 bao cao giao KH ve HTCMT vung TNB   12-12-2011" xfId="4150"/>
    <cellStyle name="T_Bieu mau danh muc du an thuoc CTMTQG nam 2008_!1 1 bao cao giao KH ve HTCMT vung TNB   12-12-2011 2" xfId="4151"/>
    <cellStyle name="T_Bieu mau danh muc du an thuoc CTMTQG nam 2008_KH TPCP vung TNB (03-1-2012)" xfId="4152"/>
    <cellStyle name="T_Bieu mau danh muc du an thuoc CTMTQG nam 2008_KH TPCP vung TNB (03-1-2012) 2" xfId="4153"/>
    <cellStyle name="T_Bieu tong hop nhu cau ung 2011 da chon loc -Mien nui" xfId="4154"/>
    <cellStyle name="T_Bieu tong hop nhu cau ung 2011 da chon loc -Mien nui 2" xfId="4155"/>
    <cellStyle name="T_Bieu tong hop nhu cau ung 2011 da chon loc -Mien nui_!1 1 bao cao giao KH ve HTCMT vung TNB   12-12-2011" xfId="4156"/>
    <cellStyle name="T_Bieu tong hop nhu cau ung 2011 da chon loc -Mien nui_!1 1 bao cao giao KH ve HTCMT vung TNB   12-12-2011 2" xfId="4157"/>
    <cellStyle name="T_Bieu tong hop nhu cau ung 2011 da chon loc -Mien nui_KH TPCP vung TNB (03-1-2012)" xfId="4158"/>
    <cellStyle name="T_Bieu tong hop nhu cau ung 2011 da chon loc -Mien nui_KH TPCP vung TNB (03-1-2012) 2" xfId="4159"/>
    <cellStyle name="T_Bieu3ODA" xfId="4160"/>
    <cellStyle name="T_Bieu3ODA 2" xfId="4161"/>
    <cellStyle name="T_Bieu3ODA_!1 1 bao cao giao KH ve HTCMT vung TNB   12-12-2011" xfId="4162"/>
    <cellStyle name="T_Bieu3ODA_!1 1 bao cao giao KH ve HTCMT vung TNB   12-12-2011 2" xfId="4163"/>
    <cellStyle name="T_Bieu3ODA_1" xfId="4164"/>
    <cellStyle name="T_Bieu3ODA_1 2" xfId="4165"/>
    <cellStyle name="T_Bieu3ODA_1_!1 1 bao cao giao KH ve HTCMT vung TNB   12-12-2011" xfId="4166"/>
    <cellStyle name="T_Bieu3ODA_1_!1 1 bao cao giao KH ve HTCMT vung TNB   12-12-2011 2" xfId="4167"/>
    <cellStyle name="T_Bieu3ODA_1_KH TPCP vung TNB (03-1-2012)" xfId="4168"/>
    <cellStyle name="T_Bieu3ODA_1_KH TPCP vung TNB (03-1-2012) 2" xfId="4169"/>
    <cellStyle name="T_Bieu3ODA_KH TPCP vung TNB (03-1-2012)" xfId="4170"/>
    <cellStyle name="T_Bieu3ODA_KH TPCP vung TNB (03-1-2012) 2" xfId="4171"/>
    <cellStyle name="T_Bieu4HTMT" xfId="4172"/>
    <cellStyle name="T_Bieu4HTMT 2" xfId="4173"/>
    <cellStyle name="T_Bieu4HTMT_!1 1 bao cao giao KH ve HTCMT vung TNB   12-12-2011" xfId="4174"/>
    <cellStyle name="T_Bieu4HTMT_!1 1 bao cao giao KH ve HTCMT vung TNB   12-12-2011 2" xfId="4175"/>
    <cellStyle name="T_Bieu4HTMT_KH TPCP vung TNB (03-1-2012)" xfId="4176"/>
    <cellStyle name="T_Bieu4HTMT_KH TPCP vung TNB (03-1-2012) 2" xfId="4177"/>
    <cellStyle name="T_bo sung von KCH nam 2010 va Du an tre kho khan" xfId="4178"/>
    <cellStyle name="T_bo sung von KCH nam 2010 va Du an tre kho khan 2" xfId="4179"/>
    <cellStyle name="T_bo sung von KCH nam 2010 va Du an tre kho khan_!1 1 bao cao giao KH ve HTCMT vung TNB   12-12-2011" xfId="4180"/>
    <cellStyle name="T_bo sung von KCH nam 2010 va Du an tre kho khan_!1 1 bao cao giao KH ve HTCMT vung TNB   12-12-2011 2" xfId="4181"/>
    <cellStyle name="T_bo sung von KCH nam 2010 va Du an tre kho khan_KH TPCP vung TNB (03-1-2012)" xfId="4182"/>
    <cellStyle name="T_bo sung von KCH nam 2010 va Du an tre kho khan_KH TPCP vung TNB (03-1-2012) 2" xfId="4183"/>
    <cellStyle name="T_Book1" xfId="4184"/>
    <cellStyle name="T_Book1 2" xfId="4185"/>
    <cellStyle name="T_Book1 3" xfId="4186"/>
    <cellStyle name="T_Book1_!1 1 bao cao giao KH ve HTCMT vung TNB   12-12-2011" xfId="4187"/>
    <cellStyle name="T_Book1_!1 1 bao cao giao KH ve HTCMT vung TNB   12-12-2011 2" xfId="4188"/>
    <cellStyle name="T_Book1_1" xfId="4189"/>
    <cellStyle name="T_Book1_1 2" xfId="4190"/>
    <cellStyle name="T_Book1_1_Bieu tong hop nhu cau ung 2011 da chon loc -Mien nui" xfId="4191"/>
    <cellStyle name="T_Book1_1_Bieu tong hop nhu cau ung 2011 da chon loc -Mien nui 2" xfId="4192"/>
    <cellStyle name="T_Book1_1_Bieu tong hop nhu cau ung 2011 da chon loc -Mien nui_!1 1 bao cao giao KH ve HTCMT vung TNB   12-12-2011" xfId="4193"/>
    <cellStyle name="T_Book1_1_Bieu tong hop nhu cau ung 2011 da chon loc -Mien nui_!1 1 bao cao giao KH ve HTCMT vung TNB   12-12-2011 2" xfId="4194"/>
    <cellStyle name="T_Book1_1_Bieu tong hop nhu cau ung 2011 da chon loc -Mien nui_KH TPCP vung TNB (03-1-2012)" xfId="4195"/>
    <cellStyle name="T_Book1_1_Bieu tong hop nhu cau ung 2011 da chon loc -Mien nui_KH TPCP vung TNB (03-1-2012) 2" xfId="4196"/>
    <cellStyle name="T_Book1_1_Bieu3ODA" xfId="4197"/>
    <cellStyle name="T_Book1_1_Bieu3ODA 2" xfId="4198"/>
    <cellStyle name="T_Book1_1_Bieu3ODA_!1 1 bao cao giao KH ve HTCMT vung TNB   12-12-2011" xfId="4199"/>
    <cellStyle name="T_Book1_1_Bieu3ODA_!1 1 bao cao giao KH ve HTCMT vung TNB   12-12-2011 2" xfId="4200"/>
    <cellStyle name="T_Book1_1_Bieu3ODA_KH TPCP vung TNB (03-1-2012)" xfId="4201"/>
    <cellStyle name="T_Book1_1_Bieu3ODA_KH TPCP vung TNB (03-1-2012) 2" xfId="4202"/>
    <cellStyle name="T_Book1_1_CPK" xfId="4203"/>
    <cellStyle name="T_Book1_1_CPK 2" xfId="4204"/>
    <cellStyle name="T_Book1_1_CPK_!1 1 bao cao giao KH ve HTCMT vung TNB   12-12-2011" xfId="4205"/>
    <cellStyle name="T_Book1_1_CPK_!1 1 bao cao giao KH ve HTCMT vung TNB   12-12-2011 2" xfId="4206"/>
    <cellStyle name="T_Book1_1_CPK_Bieu4HTMT" xfId="4207"/>
    <cellStyle name="T_Book1_1_CPK_Bieu4HTMT 2" xfId="4208"/>
    <cellStyle name="T_Book1_1_CPK_Bieu4HTMT_!1 1 bao cao giao KH ve HTCMT vung TNB   12-12-2011" xfId="4209"/>
    <cellStyle name="T_Book1_1_CPK_Bieu4HTMT_!1 1 bao cao giao KH ve HTCMT vung TNB   12-12-2011 2" xfId="4210"/>
    <cellStyle name="T_Book1_1_CPK_Bieu4HTMT_KH TPCP vung TNB (03-1-2012)" xfId="4211"/>
    <cellStyle name="T_Book1_1_CPK_Bieu4HTMT_KH TPCP vung TNB (03-1-2012) 2" xfId="4212"/>
    <cellStyle name="T_Book1_1_CPK_KH TPCP vung TNB (03-1-2012)" xfId="4213"/>
    <cellStyle name="T_Book1_1_CPK_KH TPCP vung TNB (03-1-2012) 2" xfId="4214"/>
    <cellStyle name="T_Book1_1_kien giang 2" xfId="4217"/>
    <cellStyle name="T_Book1_1_kien giang 2 2" xfId="4218"/>
    <cellStyle name="T_Book1_1_KH TPCP vung TNB (03-1-2012)" xfId="4215"/>
    <cellStyle name="T_Book1_1_KH TPCP vung TNB (03-1-2012) 2" xfId="4216"/>
    <cellStyle name="T_Book1_1_Luy ke von ung nam 2011 -Thoa gui ngay 12-8-2012" xfId="4219"/>
    <cellStyle name="T_Book1_1_Luy ke von ung nam 2011 -Thoa gui ngay 12-8-2012 2" xfId="4220"/>
    <cellStyle name="T_Book1_1_Luy ke von ung nam 2011 -Thoa gui ngay 12-8-2012_!1 1 bao cao giao KH ve HTCMT vung TNB   12-12-2011" xfId="4221"/>
    <cellStyle name="T_Book1_1_Luy ke von ung nam 2011 -Thoa gui ngay 12-8-2012_!1 1 bao cao giao KH ve HTCMT vung TNB   12-12-2011 2" xfId="4222"/>
    <cellStyle name="T_Book1_1_Luy ke von ung nam 2011 -Thoa gui ngay 12-8-2012_KH TPCP vung TNB (03-1-2012)" xfId="4223"/>
    <cellStyle name="T_Book1_1_Luy ke von ung nam 2011 -Thoa gui ngay 12-8-2012_KH TPCP vung TNB (03-1-2012) 2" xfId="4224"/>
    <cellStyle name="T_Book1_1_Thiet bi" xfId="4225"/>
    <cellStyle name="T_Book1_1_Thiet bi 2" xfId="4226"/>
    <cellStyle name="T_Book1_1_Thiet bi_!1 1 bao cao giao KH ve HTCMT vung TNB   12-12-2011" xfId="4227"/>
    <cellStyle name="T_Book1_1_Thiet bi_!1 1 bao cao giao KH ve HTCMT vung TNB   12-12-2011 2" xfId="4228"/>
    <cellStyle name="T_Book1_1_Thiet bi_Bieu4HTMT" xfId="4229"/>
    <cellStyle name="T_Book1_1_Thiet bi_Bieu4HTMT 2" xfId="4230"/>
    <cellStyle name="T_Book1_1_Thiet bi_Bieu4HTMT_!1 1 bao cao giao KH ve HTCMT vung TNB   12-12-2011" xfId="4231"/>
    <cellStyle name="T_Book1_1_Thiet bi_Bieu4HTMT_!1 1 bao cao giao KH ve HTCMT vung TNB   12-12-2011 2" xfId="4232"/>
    <cellStyle name="T_Book1_1_Thiet bi_Bieu4HTMT_KH TPCP vung TNB (03-1-2012)" xfId="4233"/>
    <cellStyle name="T_Book1_1_Thiet bi_Bieu4HTMT_KH TPCP vung TNB (03-1-2012) 2" xfId="4234"/>
    <cellStyle name="T_Book1_1_Thiet bi_KH TPCP vung TNB (03-1-2012)" xfId="4235"/>
    <cellStyle name="T_Book1_1_Thiet bi_KH TPCP vung TNB (03-1-2012) 2" xfId="4236"/>
    <cellStyle name="T_Book1_15_10_2013 BC nhu cau von doi ung ODA (2014-2016) ngay 15102013 Sua" xfId="4237"/>
    <cellStyle name="T_Book1_bao cao phan bo KHDT 2011(final)" xfId="4238"/>
    <cellStyle name="T_Book1_bao cao phan bo KHDT 2011(final)_BC nhu cau von doi ung ODA nganh NN (BKH)" xfId="4239"/>
    <cellStyle name="T_Book1_bao cao phan bo KHDT 2011(final)_BC Tai co cau (bieu TH)" xfId="4240"/>
    <cellStyle name="T_Book1_bao cao phan bo KHDT 2011(final)_DK 2014-2015 final" xfId="4241"/>
    <cellStyle name="T_Book1_bao cao phan bo KHDT 2011(final)_DK 2014-2015 new" xfId="4242"/>
    <cellStyle name="T_Book1_bao cao phan bo KHDT 2011(final)_DK KH CBDT 2014 11-11-2013" xfId="4243"/>
    <cellStyle name="T_Book1_bao cao phan bo KHDT 2011(final)_DK KH CBDT 2014 11-11-2013(1)" xfId="4244"/>
    <cellStyle name="T_Book1_bao cao phan bo KHDT 2011(final)_KH 2011-2015" xfId="4245"/>
    <cellStyle name="T_Book1_bao cao phan bo KHDT 2011(final)_tai co cau dau tu (tong hop)1" xfId="4246"/>
    <cellStyle name="T_Book1_BC NQ11-CP - chinh sua lai" xfId="4250"/>
    <cellStyle name="T_Book1_BC NQ11-CP - chinh sua lai 2" xfId="4251"/>
    <cellStyle name="T_Book1_BC NQ11-CP-Quynh sau bieu so3" xfId="4252"/>
    <cellStyle name="T_Book1_BC NQ11-CP-Quynh sau bieu so3 2" xfId="4253"/>
    <cellStyle name="T_Book1_BC nhu cau von doi ung ODA nganh NN (BKH)" xfId="4247"/>
    <cellStyle name="T_Book1_BC nhu cau von doi ung ODA nganh NN (BKH)_05-12  KH trung han 2016-2020 - Liem Thinh edited" xfId="4248"/>
    <cellStyle name="T_Book1_BC nhu cau von doi ung ODA nganh NN (BKH)_Copy of 05-12  KH trung han 2016-2020 - Liem Thinh edited (1)" xfId="4249"/>
    <cellStyle name="T_Book1_BC Tai co cau (bieu TH)" xfId="4254"/>
    <cellStyle name="T_Book1_BC Tai co cau (bieu TH)_05-12  KH trung han 2016-2020 - Liem Thinh edited" xfId="4255"/>
    <cellStyle name="T_Book1_BC Tai co cau (bieu TH)_Copy of 05-12  KH trung han 2016-2020 - Liem Thinh edited (1)" xfId="4256"/>
    <cellStyle name="T_Book1_BC_NQ11-CP_-_Thao_sua_lai" xfId="4257"/>
    <cellStyle name="T_Book1_BC_NQ11-CP_-_Thao_sua_lai 2" xfId="4258"/>
    <cellStyle name="T_Book1_Bieu mau cong trinh khoi cong moi 3-4" xfId="4259"/>
    <cellStyle name="T_Book1_Bieu mau cong trinh khoi cong moi 3-4 2" xfId="4260"/>
    <cellStyle name="T_Book1_Bieu mau cong trinh khoi cong moi 3-4_!1 1 bao cao giao KH ve HTCMT vung TNB   12-12-2011" xfId="4261"/>
    <cellStyle name="T_Book1_Bieu mau cong trinh khoi cong moi 3-4_!1 1 bao cao giao KH ve HTCMT vung TNB   12-12-2011 2" xfId="4262"/>
    <cellStyle name="T_Book1_Bieu mau cong trinh khoi cong moi 3-4_KH TPCP vung TNB (03-1-2012)" xfId="4263"/>
    <cellStyle name="T_Book1_Bieu mau cong trinh khoi cong moi 3-4_KH TPCP vung TNB (03-1-2012) 2" xfId="4264"/>
    <cellStyle name="T_Book1_Bieu mau danh muc du an thuoc CTMTQG nam 2008" xfId="4265"/>
    <cellStyle name="T_Book1_Bieu mau danh muc du an thuoc CTMTQG nam 2008 2" xfId="4266"/>
    <cellStyle name="T_Book1_Bieu mau danh muc du an thuoc CTMTQG nam 2008_!1 1 bao cao giao KH ve HTCMT vung TNB   12-12-2011" xfId="4267"/>
    <cellStyle name="T_Book1_Bieu mau danh muc du an thuoc CTMTQG nam 2008_!1 1 bao cao giao KH ve HTCMT vung TNB   12-12-2011 2" xfId="4268"/>
    <cellStyle name="T_Book1_Bieu mau danh muc du an thuoc CTMTQG nam 2008_KH TPCP vung TNB (03-1-2012)" xfId="4269"/>
    <cellStyle name="T_Book1_Bieu mau danh muc du an thuoc CTMTQG nam 2008_KH TPCP vung TNB (03-1-2012) 2" xfId="4270"/>
    <cellStyle name="T_Book1_Bieu tong hop nhu cau ung 2011 da chon loc -Mien nui" xfId="4271"/>
    <cellStyle name="T_Book1_Bieu tong hop nhu cau ung 2011 da chon loc -Mien nui 2" xfId="4272"/>
    <cellStyle name="T_Book1_Bieu tong hop nhu cau ung 2011 da chon loc -Mien nui_!1 1 bao cao giao KH ve HTCMT vung TNB   12-12-2011" xfId="4273"/>
    <cellStyle name="T_Book1_Bieu tong hop nhu cau ung 2011 da chon loc -Mien nui_!1 1 bao cao giao KH ve HTCMT vung TNB   12-12-2011 2" xfId="4274"/>
    <cellStyle name="T_Book1_Bieu tong hop nhu cau ung 2011 da chon loc -Mien nui_KH TPCP vung TNB (03-1-2012)" xfId="4275"/>
    <cellStyle name="T_Book1_Bieu tong hop nhu cau ung 2011 da chon loc -Mien nui_KH TPCP vung TNB (03-1-2012) 2" xfId="4276"/>
    <cellStyle name="T_Book1_Bieu3ODA" xfId="4277"/>
    <cellStyle name="T_Book1_Bieu3ODA 2" xfId="4278"/>
    <cellStyle name="T_Book1_Bieu3ODA_!1 1 bao cao giao KH ve HTCMT vung TNB   12-12-2011" xfId="4279"/>
    <cellStyle name="T_Book1_Bieu3ODA_!1 1 bao cao giao KH ve HTCMT vung TNB   12-12-2011 2" xfId="4280"/>
    <cellStyle name="T_Book1_Bieu3ODA_1" xfId="4281"/>
    <cellStyle name="T_Book1_Bieu3ODA_1 2" xfId="4282"/>
    <cellStyle name="T_Book1_Bieu3ODA_1_!1 1 bao cao giao KH ve HTCMT vung TNB   12-12-2011" xfId="4283"/>
    <cellStyle name="T_Book1_Bieu3ODA_1_!1 1 bao cao giao KH ve HTCMT vung TNB   12-12-2011 2" xfId="4284"/>
    <cellStyle name="T_Book1_Bieu3ODA_1_KH TPCP vung TNB (03-1-2012)" xfId="4285"/>
    <cellStyle name="T_Book1_Bieu3ODA_1_KH TPCP vung TNB (03-1-2012) 2" xfId="4286"/>
    <cellStyle name="T_Book1_Bieu3ODA_KH TPCP vung TNB (03-1-2012)" xfId="4287"/>
    <cellStyle name="T_Book1_Bieu3ODA_KH TPCP vung TNB (03-1-2012) 2" xfId="4288"/>
    <cellStyle name="T_Book1_Bieu4HTMT" xfId="4289"/>
    <cellStyle name="T_Book1_Bieu4HTMT 2" xfId="4290"/>
    <cellStyle name="T_Book1_Bieu4HTMT_!1 1 bao cao giao KH ve HTCMT vung TNB   12-12-2011" xfId="4291"/>
    <cellStyle name="T_Book1_Bieu4HTMT_!1 1 bao cao giao KH ve HTCMT vung TNB   12-12-2011 2" xfId="4292"/>
    <cellStyle name="T_Book1_Bieu4HTMT_KH TPCP vung TNB (03-1-2012)" xfId="4293"/>
    <cellStyle name="T_Book1_Bieu4HTMT_KH TPCP vung TNB (03-1-2012) 2" xfId="4294"/>
    <cellStyle name="T_Book1_Book1" xfId="4295"/>
    <cellStyle name="T_Book1_Book1 2" xfId="4296"/>
    <cellStyle name="T_Book1_Cong trinh co y kien LD_Dang_NN_2011-Tay nguyen-9-10" xfId="4297"/>
    <cellStyle name="T_Book1_Cong trinh co y kien LD_Dang_NN_2011-Tay nguyen-9-10 2" xfId="4298"/>
    <cellStyle name="T_Book1_Cong trinh co y kien LD_Dang_NN_2011-Tay nguyen-9-10_!1 1 bao cao giao KH ve HTCMT vung TNB   12-12-2011" xfId="4299"/>
    <cellStyle name="T_Book1_Cong trinh co y kien LD_Dang_NN_2011-Tay nguyen-9-10_!1 1 bao cao giao KH ve HTCMT vung TNB   12-12-2011 2" xfId="4300"/>
    <cellStyle name="T_Book1_Cong trinh co y kien LD_Dang_NN_2011-Tay nguyen-9-10_Bieu4HTMT" xfId="4301"/>
    <cellStyle name="T_Book1_Cong trinh co y kien LD_Dang_NN_2011-Tay nguyen-9-10_Bieu4HTMT 2" xfId="4302"/>
    <cellStyle name="T_Book1_Cong trinh co y kien LD_Dang_NN_2011-Tay nguyen-9-10_KH TPCP vung TNB (03-1-2012)" xfId="4303"/>
    <cellStyle name="T_Book1_Cong trinh co y kien LD_Dang_NN_2011-Tay nguyen-9-10_KH TPCP vung TNB (03-1-2012) 2" xfId="4304"/>
    <cellStyle name="T_Book1_CPK" xfId="4305"/>
    <cellStyle name="T_Book1_CPK 2" xfId="4306"/>
    <cellStyle name="T_Book1_danh muc chuan bi dau tu 2011 ngay 07-6-2011" xfId="4307"/>
    <cellStyle name="T_Book1_danh muc chuan bi dau tu 2011 ngay 07-6-2011 2" xfId="4308"/>
    <cellStyle name="T_Book1_dieu chinh KH 2011 ngay 26-5-2011111" xfId="4309"/>
    <cellStyle name="T_Book1_dieu chinh KH 2011 ngay 26-5-2011111 2" xfId="4310"/>
    <cellStyle name="T_Book1_DK 2014-2015 final" xfId="4311"/>
    <cellStyle name="T_Book1_DK 2014-2015 final_05-12  KH trung han 2016-2020 - Liem Thinh edited" xfId="4312"/>
    <cellStyle name="T_Book1_DK 2014-2015 final_Copy of 05-12  KH trung han 2016-2020 - Liem Thinh edited (1)" xfId="4313"/>
    <cellStyle name="T_Book1_DK 2014-2015 new" xfId="4314"/>
    <cellStyle name="T_Book1_DK 2014-2015 new_05-12  KH trung han 2016-2020 - Liem Thinh edited" xfId="4315"/>
    <cellStyle name="T_Book1_DK 2014-2015 new_Copy of 05-12  KH trung han 2016-2020 - Liem Thinh edited (1)" xfId="4316"/>
    <cellStyle name="T_Book1_DK KH CBDT 2014 11-11-2013" xfId="4317"/>
    <cellStyle name="T_Book1_DK KH CBDT 2014 11-11-2013(1)" xfId="4318"/>
    <cellStyle name="T_Book1_DK KH CBDT 2014 11-11-2013(1)_05-12  KH trung han 2016-2020 - Liem Thinh edited" xfId="4319"/>
    <cellStyle name="T_Book1_DK KH CBDT 2014 11-11-2013(1)_Copy of 05-12  KH trung han 2016-2020 - Liem Thinh edited (1)" xfId="4320"/>
    <cellStyle name="T_Book1_DK KH CBDT 2014 11-11-2013_05-12  KH trung han 2016-2020 - Liem Thinh edited" xfId="4321"/>
    <cellStyle name="T_Book1_DK KH CBDT 2014 11-11-2013_Copy of 05-12  KH trung han 2016-2020 - Liem Thinh edited (1)" xfId="4322"/>
    <cellStyle name="T_Book1_Du an khoi cong moi nam 2010" xfId="4323"/>
    <cellStyle name="T_Book1_Du an khoi cong moi nam 2010 2" xfId="4324"/>
    <cellStyle name="T_Book1_Du an khoi cong moi nam 2010_!1 1 bao cao giao KH ve HTCMT vung TNB   12-12-2011" xfId="4325"/>
    <cellStyle name="T_Book1_Du an khoi cong moi nam 2010_!1 1 bao cao giao KH ve HTCMT vung TNB   12-12-2011 2" xfId="4326"/>
    <cellStyle name="T_Book1_Du an khoi cong moi nam 2010_KH TPCP vung TNB (03-1-2012)" xfId="4327"/>
    <cellStyle name="T_Book1_Du an khoi cong moi nam 2010_KH TPCP vung TNB (03-1-2012) 2" xfId="4328"/>
    <cellStyle name="T_Book1_giao KH 2011 ngay 10-12-2010" xfId="4329"/>
    <cellStyle name="T_Book1_giao KH 2011 ngay 10-12-2010 2" xfId="4330"/>
    <cellStyle name="T_Book1_Hang Tom goi9 9-07(Cau 12 sua)" xfId="4331"/>
    <cellStyle name="T_Book1_Hang Tom goi9 9-07(Cau 12 sua) 2" xfId="4332"/>
    <cellStyle name="T_Book1_Ket qua phan bo von nam 2008" xfId="4333"/>
    <cellStyle name="T_Book1_Ket qua phan bo von nam 2008 2" xfId="4334"/>
    <cellStyle name="T_Book1_Ket qua phan bo von nam 2008_!1 1 bao cao giao KH ve HTCMT vung TNB   12-12-2011" xfId="4335"/>
    <cellStyle name="T_Book1_Ket qua phan bo von nam 2008_!1 1 bao cao giao KH ve HTCMT vung TNB   12-12-2011 2" xfId="4336"/>
    <cellStyle name="T_Book1_Ket qua phan bo von nam 2008_KH TPCP vung TNB (03-1-2012)" xfId="4337"/>
    <cellStyle name="T_Book1_Ket qua phan bo von nam 2008_KH TPCP vung TNB (03-1-2012) 2" xfId="4338"/>
    <cellStyle name="T_Book1_kien giang 2" xfId="4349"/>
    <cellStyle name="T_Book1_kien giang 2 2" xfId="4350"/>
    <cellStyle name="T_Book1_KH TPCP vung TNB (03-1-2012)" xfId="4339"/>
    <cellStyle name="T_Book1_KH TPCP vung TNB (03-1-2012) 2" xfId="4340"/>
    <cellStyle name="T_Book1_KH XDCB_2008 lan 2 sua ngay 10-11" xfId="4341"/>
    <cellStyle name="T_Book1_KH XDCB_2008 lan 2 sua ngay 10-11 2" xfId="4342"/>
    <cellStyle name="T_Book1_KH XDCB_2008 lan 2 sua ngay 10-11_!1 1 bao cao giao KH ve HTCMT vung TNB   12-12-2011" xfId="4343"/>
    <cellStyle name="T_Book1_KH XDCB_2008 lan 2 sua ngay 10-11_!1 1 bao cao giao KH ve HTCMT vung TNB   12-12-2011 2" xfId="4344"/>
    <cellStyle name="T_Book1_KH XDCB_2008 lan 2 sua ngay 10-11_KH TPCP vung TNB (03-1-2012)" xfId="4345"/>
    <cellStyle name="T_Book1_KH XDCB_2008 lan 2 sua ngay 10-11_KH TPCP vung TNB (03-1-2012) 2" xfId="4346"/>
    <cellStyle name="T_Book1_Khoi luong chinh Hang Tom" xfId="4347"/>
    <cellStyle name="T_Book1_Khoi luong chinh Hang Tom 2" xfId="4348"/>
    <cellStyle name="T_Book1_Luy ke von ung nam 2011 -Thoa gui ngay 12-8-2012" xfId="4351"/>
    <cellStyle name="T_Book1_Luy ke von ung nam 2011 -Thoa gui ngay 12-8-2012 2" xfId="4352"/>
    <cellStyle name="T_Book1_Luy ke von ung nam 2011 -Thoa gui ngay 12-8-2012_!1 1 bao cao giao KH ve HTCMT vung TNB   12-12-2011" xfId="4353"/>
    <cellStyle name="T_Book1_Luy ke von ung nam 2011 -Thoa gui ngay 12-8-2012_!1 1 bao cao giao KH ve HTCMT vung TNB   12-12-2011 2" xfId="4354"/>
    <cellStyle name="T_Book1_Luy ke von ung nam 2011 -Thoa gui ngay 12-8-2012_KH TPCP vung TNB (03-1-2012)" xfId="4355"/>
    <cellStyle name="T_Book1_Luy ke von ung nam 2011 -Thoa gui ngay 12-8-2012_KH TPCP vung TNB (03-1-2012) 2" xfId="4356"/>
    <cellStyle name="T_Book1_Nhu cau von ung truoc 2011 Tha h Hoa + Nge An gui TW" xfId="4357"/>
    <cellStyle name="T_Book1_Nhu cau von ung truoc 2011 Tha h Hoa + Nge An gui TW 2" xfId="4358"/>
    <cellStyle name="T_Book1_Nhu cau von ung truoc 2011 Tha h Hoa + Nge An gui TW_!1 1 bao cao giao KH ve HTCMT vung TNB   12-12-2011" xfId="4359"/>
    <cellStyle name="T_Book1_Nhu cau von ung truoc 2011 Tha h Hoa + Nge An gui TW_!1 1 bao cao giao KH ve HTCMT vung TNB   12-12-2011 2" xfId="4360"/>
    <cellStyle name="T_Book1_Nhu cau von ung truoc 2011 Tha h Hoa + Nge An gui TW_Bieu4HTMT" xfId="4361"/>
    <cellStyle name="T_Book1_Nhu cau von ung truoc 2011 Tha h Hoa + Nge An gui TW_Bieu4HTMT 2" xfId="4362"/>
    <cellStyle name="T_Book1_Nhu cau von ung truoc 2011 Tha h Hoa + Nge An gui TW_Bieu4HTMT_!1 1 bao cao giao KH ve HTCMT vung TNB   12-12-2011" xfId="4363"/>
    <cellStyle name="T_Book1_Nhu cau von ung truoc 2011 Tha h Hoa + Nge An gui TW_Bieu4HTMT_!1 1 bao cao giao KH ve HTCMT vung TNB   12-12-2011 2" xfId="4364"/>
    <cellStyle name="T_Book1_Nhu cau von ung truoc 2011 Tha h Hoa + Nge An gui TW_Bieu4HTMT_KH TPCP vung TNB (03-1-2012)" xfId="4365"/>
    <cellStyle name="T_Book1_Nhu cau von ung truoc 2011 Tha h Hoa + Nge An gui TW_Bieu4HTMT_KH TPCP vung TNB (03-1-2012) 2" xfId="4366"/>
    <cellStyle name="T_Book1_Nhu cau von ung truoc 2011 Tha h Hoa + Nge An gui TW_KH TPCP vung TNB (03-1-2012)" xfId="4367"/>
    <cellStyle name="T_Book1_Nhu cau von ung truoc 2011 Tha h Hoa + Nge An gui TW_KH TPCP vung TNB (03-1-2012) 2" xfId="4368"/>
    <cellStyle name="T_Book1_phu luc tong ket tinh hinh TH giai doan 03-10 (ngay 30)" xfId="4369"/>
    <cellStyle name="T_Book1_phu luc tong ket tinh hinh TH giai doan 03-10 (ngay 30) 2" xfId="4370"/>
    <cellStyle name="T_Book1_phu luc tong ket tinh hinh TH giai doan 03-10 (ngay 30)_!1 1 bao cao giao KH ve HTCMT vung TNB   12-12-2011" xfId="4371"/>
    <cellStyle name="T_Book1_phu luc tong ket tinh hinh TH giai doan 03-10 (ngay 30)_!1 1 bao cao giao KH ve HTCMT vung TNB   12-12-2011 2" xfId="4372"/>
    <cellStyle name="T_Book1_phu luc tong ket tinh hinh TH giai doan 03-10 (ngay 30)_KH TPCP vung TNB (03-1-2012)" xfId="4373"/>
    <cellStyle name="T_Book1_phu luc tong ket tinh hinh TH giai doan 03-10 (ngay 30)_KH TPCP vung TNB (03-1-2012) 2" xfId="4374"/>
    <cellStyle name="T_Book1_TN - Ho tro khac 2011" xfId="4393"/>
    <cellStyle name="T_Book1_TN - Ho tro khac 2011 2" xfId="4394"/>
    <cellStyle name="T_Book1_TN - Ho tro khac 2011_!1 1 bao cao giao KH ve HTCMT vung TNB   12-12-2011" xfId="4395"/>
    <cellStyle name="T_Book1_TN - Ho tro khac 2011_!1 1 bao cao giao KH ve HTCMT vung TNB   12-12-2011 2" xfId="4396"/>
    <cellStyle name="T_Book1_TN - Ho tro khac 2011_Bieu4HTMT" xfId="4397"/>
    <cellStyle name="T_Book1_TN - Ho tro khac 2011_Bieu4HTMT 2" xfId="4398"/>
    <cellStyle name="T_Book1_TN - Ho tro khac 2011_KH TPCP vung TNB (03-1-2012)" xfId="4399"/>
    <cellStyle name="T_Book1_TN - Ho tro khac 2011_KH TPCP vung TNB (03-1-2012) 2" xfId="4400"/>
    <cellStyle name="T_Book1_TH ung tren 70%-Ra soat phap ly-8-6 (dung de chuyen vao vu TH)" xfId="4375"/>
    <cellStyle name="T_Book1_TH ung tren 70%-Ra soat phap ly-8-6 (dung de chuyen vao vu TH) 2" xfId="4376"/>
    <cellStyle name="T_Book1_TH ung tren 70%-Ra soat phap ly-8-6 (dung de chuyen vao vu TH)_!1 1 bao cao giao KH ve HTCMT vung TNB   12-12-2011" xfId="4377"/>
    <cellStyle name="T_Book1_TH ung tren 70%-Ra soat phap ly-8-6 (dung de chuyen vao vu TH)_!1 1 bao cao giao KH ve HTCMT vung TNB   12-12-2011 2" xfId="4378"/>
    <cellStyle name="T_Book1_TH ung tren 70%-Ra soat phap ly-8-6 (dung de chuyen vao vu TH)_Bieu4HTMT" xfId="4379"/>
    <cellStyle name="T_Book1_TH ung tren 70%-Ra soat phap ly-8-6 (dung de chuyen vao vu TH)_Bieu4HTMT 2" xfId="4380"/>
    <cellStyle name="T_Book1_TH ung tren 70%-Ra soat phap ly-8-6 (dung de chuyen vao vu TH)_KH TPCP vung TNB (03-1-2012)" xfId="4381"/>
    <cellStyle name="T_Book1_TH ung tren 70%-Ra soat phap ly-8-6 (dung de chuyen vao vu TH)_KH TPCP vung TNB (03-1-2012) 2" xfId="4382"/>
    <cellStyle name="T_Book1_TH y kien LD_KH 2010 Ca Nuoc 22-9-2011-Gui ca Vu" xfId="4383"/>
    <cellStyle name="T_Book1_TH y kien LD_KH 2010 Ca Nuoc 22-9-2011-Gui ca Vu 2" xfId="4384"/>
    <cellStyle name="T_Book1_TH y kien LD_KH 2010 Ca Nuoc 22-9-2011-Gui ca Vu_!1 1 bao cao giao KH ve HTCMT vung TNB   12-12-2011" xfId="4385"/>
    <cellStyle name="T_Book1_TH y kien LD_KH 2010 Ca Nuoc 22-9-2011-Gui ca Vu_!1 1 bao cao giao KH ve HTCMT vung TNB   12-12-2011 2" xfId="4386"/>
    <cellStyle name="T_Book1_TH y kien LD_KH 2010 Ca Nuoc 22-9-2011-Gui ca Vu_Bieu4HTMT" xfId="4387"/>
    <cellStyle name="T_Book1_TH y kien LD_KH 2010 Ca Nuoc 22-9-2011-Gui ca Vu_Bieu4HTMT 2" xfId="4388"/>
    <cellStyle name="T_Book1_TH y kien LD_KH 2010 Ca Nuoc 22-9-2011-Gui ca Vu_KH TPCP vung TNB (03-1-2012)" xfId="4389"/>
    <cellStyle name="T_Book1_TH y kien LD_KH 2010 Ca Nuoc 22-9-2011-Gui ca Vu_KH TPCP vung TNB (03-1-2012) 2" xfId="4390"/>
    <cellStyle name="T_Book1_Thiet bi" xfId="4391"/>
    <cellStyle name="T_Book1_Thiet bi 2" xfId="4392"/>
    <cellStyle name="T_Book1_ung truoc 2011 NSTW Thanh Hoa + Nge An gui Thu 12-5" xfId="4401"/>
    <cellStyle name="T_Book1_ung truoc 2011 NSTW Thanh Hoa + Nge An gui Thu 12-5 2" xfId="4402"/>
    <cellStyle name="T_Book1_ung truoc 2011 NSTW Thanh Hoa + Nge An gui Thu 12-5_!1 1 bao cao giao KH ve HTCMT vung TNB   12-12-2011" xfId="4403"/>
    <cellStyle name="T_Book1_ung truoc 2011 NSTW Thanh Hoa + Nge An gui Thu 12-5_!1 1 bao cao giao KH ve HTCMT vung TNB   12-12-2011 2" xfId="4404"/>
    <cellStyle name="T_Book1_ung truoc 2011 NSTW Thanh Hoa + Nge An gui Thu 12-5_Bieu4HTMT" xfId="4405"/>
    <cellStyle name="T_Book1_ung truoc 2011 NSTW Thanh Hoa + Nge An gui Thu 12-5_Bieu4HTMT 2" xfId="4406"/>
    <cellStyle name="T_Book1_ung truoc 2011 NSTW Thanh Hoa + Nge An gui Thu 12-5_Bieu4HTMT_!1 1 bao cao giao KH ve HTCMT vung TNB   12-12-2011" xfId="4407"/>
    <cellStyle name="T_Book1_ung truoc 2011 NSTW Thanh Hoa + Nge An gui Thu 12-5_Bieu4HTMT_!1 1 bao cao giao KH ve HTCMT vung TNB   12-12-2011 2" xfId="4408"/>
    <cellStyle name="T_Book1_ung truoc 2011 NSTW Thanh Hoa + Nge An gui Thu 12-5_Bieu4HTMT_KH TPCP vung TNB (03-1-2012)" xfId="4409"/>
    <cellStyle name="T_Book1_ung truoc 2011 NSTW Thanh Hoa + Nge An gui Thu 12-5_Bieu4HTMT_KH TPCP vung TNB (03-1-2012) 2" xfId="4410"/>
    <cellStyle name="T_Book1_ung truoc 2011 NSTW Thanh Hoa + Nge An gui Thu 12-5_KH TPCP vung TNB (03-1-2012)" xfId="4411"/>
    <cellStyle name="T_Book1_ung truoc 2011 NSTW Thanh Hoa + Nge An gui Thu 12-5_KH TPCP vung TNB (03-1-2012) 2" xfId="4412"/>
    <cellStyle name="T_Book1_ÿÿÿÿÿ" xfId="4413"/>
    <cellStyle name="T_Book1_ÿÿÿÿÿ 2" xfId="4414"/>
    <cellStyle name="T_Copy of Bao cao  XDCB 7 thang nam 2008_So KH&amp;DT SUA" xfId="4421"/>
    <cellStyle name="T_Copy of Bao cao  XDCB 7 thang nam 2008_So KH&amp;DT SUA 2" xfId="4422"/>
    <cellStyle name="T_Copy of Bao cao  XDCB 7 thang nam 2008_So KH&amp;DT SUA_!1 1 bao cao giao KH ve HTCMT vung TNB   12-12-2011" xfId="4423"/>
    <cellStyle name="T_Copy of Bao cao  XDCB 7 thang nam 2008_So KH&amp;DT SUA_!1 1 bao cao giao KH ve HTCMT vung TNB   12-12-2011 2" xfId="4424"/>
    <cellStyle name="T_Copy of Bao cao  XDCB 7 thang nam 2008_So KH&amp;DT SUA_KH TPCP vung TNB (03-1-2012)" xfId="4425"/>
    <cellStyle name="T_Copy of Bao cao  XDCB 7 thang nam 2008_So KH&amp;DT SUA_KH TPCP vung TNB (03-1-2012) 2" xfId="4426"/>
    <cellStyle name="T_CPK" xfId="4427"/>
    <cellStyle name="T_CPK 2" xfId="4428"/>
    <cellStyle name="T_CPK_!1 1 bao cao giao KH ve HTCMT vung TNB   12-12-2011" xfId="4429"/>
    <cellStyle name="T_CPK_!1 1 bao cao giao KH ve HTCMT vung TNB   12-12-2011 2" xfId="4430"/>
    <cellStyle name="T_CPK_Bieu4HTMT" xfId="4431"/>
    <cellStyle name="T_CPK_Bieu4HTMT 2" xfId="4432"/>
    <cellStyle name="T_CPK_Bieu4HTMT_!1 1 bao cao giao KH ve HTCMT vung TNB   12-12-2011" xfId="4433"/>
    <cellStyle name="T_CPK_Bieu4HTMT_!1 1 bao cao giao KH ve HTCMT vung TNB   12-12-2011 2" xfId="4434"/>
    <cellStyle name="T_CPK_Bieu4HTMT_KH TPCP vung TNB (03-1-2012)" xfId="4435"/>
    <cellStyle name="T_CPK_Bieu4HTMT_KH TPCP vung TNB (03-1-2012) 2" xfId="4436"/>
    <cellStyle name="T_CPK_KH TPCP vung TNB (03-1-2012)" xfId="4437"/>
    <cellStyle name="T_CPK_KH TPCP vung TNB (03-1-2012) 2" xfId="4438"/>
    <cellStyle name="T_CTMTQG 2008" xfId="4439"/>
    <cellStyle name="T_CTMTQG 2008 2" xfId="4440"/>
    <cellStyle name="T_CTMTQG 2008_!1 1 bao cao giao KH ve HTCMT vung TNB   12-12-2011" xfId="4441"/>
    <cellStyle name="T_CTMTQG 2008_!1 1 bao cao giao KH ve HTCMT vung TNB   12-12-2011 2" xfId="4442"/>
    <cellStyle name="T_CTMTQG 2008_Bieu mau danh muc du an thuoc CTMTQG nam 2008" xfId="4443"/>
    <cellStyle name="T_CTMTQG 2008_Bieu mau danh muc du an thuoc CTMTQG nam 2008 2" xfId="4444"/>
    <cellStyle name="T_CTMTQG 2008_Bieu mau danh muc du an thuoc CTMTQG nam 2008_!1 1 bao cao giao KH ve HTCMT vung TNB   12-12-2011" xfId="4445"/>
    <cellStyle name="T_CTMTQG 2008_Bieu mau danh muc du an thuoc CTMTQG nam 2008_!1 1 bao cao giao KH ve HTCMT vung TNB   12-12-2011 2" xfId="4446"/>
    <cellStyle name="T_CTMTQG 2008_Bieu mau danh muc du an thuoc CTMTQG nam 2008_KH TPCP vung TNB (03-1-2012)" xfId="4447"/>
    <cellStyle name="T_CTMTQG 2008_Bieu mau danh muc du an thuoc CTMTQG nam 2008_KH TPCP vung TNB (03-1-2012) 2" xfId="4448"/>
    <cellStyle name="T_CTMTQG 2008_Hi-Tong hop KQ phan bo KH nam 08- LD fong giao 15-11-08" xfId="4449"/>
    <cellStyle name="T_CTMTQG 2008_Hi-Tong hop KQ phan bo KH nam 08- LD fong giao 15-11-08 2" xfId="4450"/>
    <cellStyle name="T_CTMTQG 2008_Hi-Tong hop KQ phan bo KH nam 08- LD fong giao 15-11-08_!1 1 bao cao giao KH ve HTCMT vung TNB   12-12-2011" xfId="4451"/>
    <cellStyle name="T_CTMTQG 2008_Hi-Tong hop KQ phan bo KH nam 08- LD fong giao 15-11-08_!1 1 bao cao giao KH ve HTCMT vung TNB   12-12-2011 2" xfId="4452"/>
    <cellStyle name="T_CTMTQG 2008_Hi-Tong hop KQ phan bo KH nam 08- LD fong giao 15-11-08_KH TPCP vung TNB (03-1-2012)" xfId="4453"/>
    <cellStyle name="T_CTMTQG 2008_Hi-Tong hop KQ phan bo KH nam 08- LD fong giao 15-11-08_KH TPCP vung TNB (03-1-2012) 2" xfId="4454"/>
    <cellStyle name="T_CTMTQG 2008_Ket qua thuc hien nam 2008" xfId="4455"/>
    <cellStyle name="T_CTMTQG 2008_Ket qua thuc hien nam 2008 2" xfId="4456"/>
    <cellStyle name="T_CTMTQG 2008_Ket qua thuc hien nam 2008_!1 1 bao cao giao KH ve HTCMT vung TNB   12-12-2011" xfId="4457"/>
    <cellStyle name="T_CTMTQG 2008_Ket qua thuc hien nam 2008_!1 1 bao cao giao KH ve HTCMT vung TNB   12-12-2011 2" xfId="4458"/>
    <cellStyle name="T_CTMTQG 2008_Ket qua thuc hien nam 2008_KH TPCP vung TNB (03-1-2012)" xfId="4459"/>
    <cellStyle name="T_CTMTQG 2008_Ket qua thuc hien nam 2008_KH TPCP vung TNB (03-1-2012) 2" xfId="4460"/>
    <cellStyle name="T_CTMTQG 2008_KH TPCP vung TNB (03-1-2012)" xfId="4461"/>
    <cellStyle name="T_CTMTQG 2008_KH TPCP vung TNB (03-1-2012) 2" xfId="4462"/>
    <cellStyle name="T_CTMTQG 2008_KH XDCB_2008 lan 1" xfId="4463"/>
    <cellStyle name="T_CTMTQG 2008_KH XDCB_2008 lan 1 2" xfId="4464"/>
    <cellStyle name="T_CTMTQG 2008_KH XDCB_2008 lan 1 sua ngay 27-10" xfId="4465"/>
    <cellStyle name="T_CTMTQG 2008_KH XDCB_2008 lan 1 sua ngay 27-10 2" xfId="4466"/>
    <cellStyle name="T_CTMTQG 2008_KH XDCB_2008 lan 1 sua ngay 27-10_!1 1 bao cao giao KH ve HTCMT vung TNB   12-12-2011" xfId="4467"/>
    <cellStyle name="T_CTMTQG 2008_KH XDCB_2008 lan 1 sua ngay 27-10_!1 1 bao cao giao KH ve HTCMT vung TNB   12-12-2011 2" xfId="4468"/>
    <cellStyle name="T_CTMTQG 2008_KH XDCB_2008 lan 1 sua ngay 27-10_KH TPCP vung TNB (03-1-2012)" xfId="4469"/>
    <cellStyle name="T_CTMTQG 2008_KH XDCB_2008 lan 1 sua ngay 27-10_KH TPCP vung TNB (03-1-2012) 2" xfId="4470"/>
    <cellStyle name="T_CTMTQG 2008_KH XDCB_2008 lan 1_!1 1 bao cao giao KH ve HTCMT vung TNB   12-12-2011" xfId="4471"/>
    <cellStyle name="T_CTMTQG 2008_KH XDCB_2008 lan 1_!1 1 bao cao giao KH ve HTCMT vung TNB   12-12-2011 2" xfId="4472"/>
    <cellStyle name="T_CTMTQG 2008_KH XDCB_2008 lan 1_KH TPCP vung TNB (03-1-2012)" xfId="4473"/>
    <cellStyle name="T_CTMTQG 2008_KH XDCB_2008 lan 1_KH TPCP vung TNB (03-1-2012) 2" xfId="4474"/>
    <cellStyle name="T_CTMTQG 2008_KH XDCB_2008 lan 2 sua ngay 10-11" xfId="4475"/>
    <cellStyle name="T_CTMTQG 2008_KH XDCB_2008 lan 2 sua ngay 10-11 2" xfId="4476"/>
    <cellStyle name="T_CTMTQG 2008_KH XDCB_2008 lan 2 sua ngay 10-11_!1 1 bao cao giao KH ve HTCMT vung TNB   12-12-2011" xfId="4477"/>
    <cellStyle name="T_CTMTQG 2008_KH XDCB_2008 lan 2 sua ngay 10-11_!1 1 bao cao giao KH ve HTCMT vung TNB   12-12-2011 2" xfId="4478"/>
    <cellStyle name="T_CTMTQG 2008_KH XDCB_2008 lan 2 sua ngay 10-11_KH TPCP vung TNB (03-1-2012)" xfId="4479"/>
    <cellStyle name="T_CTMTQG 2008_KH XDCB_2008 lan 2 sua ngay 10-11_KH TPCP vung TNB (03-1-2012) 2" xfId="4480"/>
    <cellStyle name="T_Chuan bi dau tu nam 2008" xfId="4415"/>
    <cellStyle name="T_Chuan bi dau tu nam 2008 2" xfId="4416"/>
    <cellStyle name="T_Chuan bi dau tu nam 2008_!1 1 bao cao giao KH ve HTCMT vung TNB   12-12-2011" xfId="4417"/>
    <cellStyle name="T_Chuan bi dau tu nam 2008_!1 1 bao cao giao KH ve HTCMT vung TNB   12-12-2011 2" xfId="4418"/>
    <cellStyle name="T_Chuan bi dau tu nam 2008_KH TPCP vung TNB (03-1-2012)" xfId="4419"/>
    <cellStyle name="T_Chuan bi dau tu nam 2008_KH TPCP vung TNB (03-1-2012) 2" xfId="4420"/>
    <cellStyle name="T_danh muc chuan bi dau tu 2011 ngay 07-6-2011" xfId="4481"/>
    <cellStyle name="T_danh muc chuan bi dau tu 2011 ngay 07-6-2011 2" xfId="4482"/>
    <cellStyle name="T_danh muc chuan bi dau tu 2011 ngay 07-6-2011_!1 1 bao cao giao KH ve HTCMT vung TNB   12-12-2011" xfId="4483"/>
    <cellStyle name="T_danh muc chuan bi dau tu 2011 ngay 07-6-2011_!1 1 bao cao giao KH ve HTCMT vung TNB   12-12-2011 2" xfId="4484"/>
    <cellStyle name="T_danh muc chuan bi dau tu 2011 ngay 07-6-2011_KH TPCP vung TNB (03-1-2012)" xfId="4485"/>
    <cellStyle name="T_danh muc chuan bi dau tu 2011 ngay 07-6-2011_KH TPCP vung TNB (03-1-2012) 2" xfId="4486"/>
    <cellStyle name="T_Danh muc pbo nguon von XSKT, XDCB nam 2009 chuyen qua nam 2010" xfId="4487"/>
    <cellStyle name="T_Danh muc pbo nguon von XSKT, XDCB nam 2009 chuyen qua nam 2010 2" xfId="4488"/>
    <cellStyle name="T_Danh muc pbo nguon von XSKT, XDCB nam 2009 chuyen qua nam 2010_!1 1 bao cao giao KH ve HTCMT vung TNB   12-12-2011" xfId="4489"/>
    <cellStyle name="T_Danh muc pbo nguon von XSKT, XDCB nam 2009 chuyen qua nam 2010_!1 1 bao cao giao KH ve HTCMT vung TNB   12-12-2011 2" xfId="4490"/>
    <cellStyle name="T_Danh muc pbo nguon von XSKT, XDCB nam 2009 chuyen qua nam 2010_KH TPCP vung TNB (03-1-2012)" xfId="4491"/>
    <cellStyle name="T_Danh muc pbo nguon von XSKT, XDCB nam 2009 chuyen qua nam 2010_KH TPCP vung TNB (03-1-2012) 2" xfId="4492"/>
    <cellStyle name="T_dieu chinh KH 2011 ngay 26-5-2011111" xfId="4493"/>
    <cellStyle name="T_dieu chinh KH 2011 ngay 26-5-2011111 2" xfId="4494"/>
    <cellStyle name="T_dieu chinh KH 2011 ngay 26-5-2011111_!1 1 bao cao giao KH ve HTCMT vung TNB   12-12-2011" xfId="4495"/>
    <cellStyle name="T_dieu chinh KH 2011 ngay 26-5-2011111_!1 1 bao cao giao KH ve HTCMT vung TNB   12-12-2011 2" xfId="4496"/>
    <cellStyle name="T_dieu chinh KH 2011 ngay 26-5-2011111_KH TPCP vung TNB (03-1-2012)" xfId="4497"/>
    <cellStyle name="T_dieu chinh KH 2011 ngay 26-5-2011111_KH TPCP vung TNB (03-1-2012) 2" xfId="4498"/>
    <cellStyle name="T_DK 2014-2015 final" xfId="4499"/>
    <cellStyle name="T_DK 2014-2015 final_05-12  KH trung han 2016-2020 - Liem Thinh edited" xfId="4500"/>
    <cellStyle name="T_DK 2014-2015 final_Copy of 05-12  KH trung han 2016-2020 - Liem Thinh edited (1)" xfId="4501"/>
    <cellStyle name="T_DK 2014-2015 new" xfId="4502"/>
    <cellStyle name="T_DK 2014-2015 new_05-12  KH trung han 2016-2020 - Liem Thinh edited" xfId="4503"/>
    <cellStyle name="T_DK 2014-2015 new_Copy of 05-12  KH trung han 2016-2020 - Liem Thinh edited (1)" xfId="4504"/>
    <cellStyle name="T_DK KH CBDT 2014 11-11-2013" xfId="4505"/>
    <cellStyle name="T_DK KH CBDT 2014 11-11-2013(1)" xfId="4506"/>
    <cellStyle name="T_DK KH CBDT 2014 11-11-2013(1)_05-12  KH trung han 2016-2020 - Liem Thinh edited" xfId="4507"/>
    <cellStyle name="T_DK KH CBDT 2014 11-11-2013(1)_Copy of 05-12  KH trung han 2016-2020 - Liem Thinh edited (1)" xfId="4508"/>
    <cellStyle name="T_DK KH CBDT 2014 11-11-2013_05-12  KH trung han 2016-2020 - Liem Thinh edited" xfId="4509"/>
    <cellStyle name="T_DK KH CBDT 2014 11-11-2013_Copy of 05-12  KH trung han 2016-2020 - Liem Thinh edited (1)" xfId="4510"/>
    <cellStyle name="T_DS KCH PHAN BO VON NSDP NAM 2010" xfId="4511"/>
    <cellStyle name="T_DS KCH PHAN BO VON NSDP NAM 2010 2" xfId="4512"/>
    <cellStyle name="T_DS KCH PHAN BO VON NSDP NAM 2010_!1 1 bao cao giao KH ve HTCMT vung TNB   12-12-2011" xfId="4513"/>
    <cellStyle name="T_DS KCH PHAN BO VON NSDP NAM 2010_!1 1 bao cao giao KH ve HTCMT vung TNB   12-12-2011 2" xfId="4514"/>
    <cellStyle name="T_DS KCH PHAN BO VON NSDP NAM 2010_KH TPCP vung TNB (03-1-2012)" xfId="4515"/>
    <cellStyle name="T_DS KCH PHAN BO VON NSDP NAM 2010_KH TPCP vung TNB (03-1-2012) 2" xfId="4516"/>
    <cellStyle name="T_Du an khoi cong moi nam 2010" xfId="4517"/>
    <cellStyle name="T_Du an khoi cong moi nam 2010 2" xfId="4518"/>
    <cellStyle name="T_Du an khoi cong moi nam 2010_!1 1 bao cao giao KH ve HTCMT vung TNB   12-12-2011" xfId="4519"/>
    <cellStyle name="T_Du an khoi cong moi nam 2010_!1 1 bao cao giao KH ve HTCMT vung TNB   12-12-2011 2" xfId="4520"/>
    <cellStyle name="T_Du an khoi cong moi nam 2010_KH TPCP vung TNB (03-1-2012)" xfId="4521"/>
    <cellStyle name="T_Du an khoi cong moi nam 2010_KH TPCP vung TNB (03-1-2012) 2" xfId="4522"/>
    <cellStyle name="T_DU AN TKQH VA CHUAN BI DAU TU NAM 2007 sua ngay 9-11" xfId="4523"/>
    <cellStyle name="T_DU AN TKQH VA CHUAN BI DAU TU NAM 2007 sua ngay 9-11 2" xfId="4524"/>
    <cellStyle name="T_DU AN TKQH VA CHUAN BI DAU TU NAM 2007 sua ngay 9-11_!1 1 bao cao giao KH ve HTCMT vung TNB   12-12-2011" xfId="4525"/>
    <cellStyle name="T_DU AN TKQH VA CHUAN BI DAU TU NAM 2007 sua ngay 9-11_!1 1 bao cao giao KH ve HTCMT vung TNB   12-12-2011 2" xfId="4526"/>
    <cellStyle name="T_DU AN TKQH VA CHUAN BI DAU TU NAM 2007 sua ngay 9-11_Bieu mau danh muc du an thuoc CTMTQG nam 2008" xfId="4527"/>
    <cellStyle name="T_DU AN TKQH VA CHUAN BI DAU TU NAM 2007 sua ngay 9-11_Bieu mau danh muc du an thuoc CTMTQG nam 2008 2" xfId="4528"/>
    <cellStyle name="T_DU AN TKQH VA CHUAN BI DAU TU NAM 2007 sua ngay 9-11_Bieu mau danh muc du an thuoc CTMTQG nam 2008_!1 1 bao cao giao KH ve HTCMT vung TNB   12-12-2011" xfId="4529"/>
    <cellStyle name="T_DU AN TKQH VA CHUAN BI DAU TU NAM 2007 sua ngay 9-11_Bieu mau danh muc du an thuoc CTMTQG nam 2008_!1 1 bao cao giao KH ve HTCMT vung TNB   12-12-2011 2" xfId="4530"/>
    <cellStyle name="T_DU AN TKQH VA CHUAN BI DAU TU NAM 2007 sua ngay 9-11_Bieu mau danh muc du an thuoc CTMTQG nam 2008_KH TPCP vung TNB (03-1-2012)" xfId="4531"/>
    <cellStyle name="T_DU AN TKQH VA CHUAN BI DAU TU NAM 2007 sua ngay 9-11_Bieu mau danh muc du an thuoc CTMTQG nam 2008_KH TPCP vung TNB (03-1-2012) 2" xfId="4532"/>
    <cellStyle name="T_DU AN TKQH VA CHUAN BI DAU TU NAM 2007 sua ngay 9-11_Du an khoi cong moi nam 2010" xfId="4533"/>
    <cellStyle name="T_DU AN TKQH VA CHUAN BI DAU TU NAM 2007 sua ngay 9-11_Du an khoi cong moi nam 2010 2" xfId="4534"/>
    <cellStyle name="T_DU AN TKQH VA CHUAN BI DAU TU NAM 2007 sua ngay 9-11_Du an khoi cong moi nam 2010_!1 1 bao cao giao KH ve HTCMT vung TNB   12-12-2011" xfId="4535"/>
    <cellStyle name="T_DU AN TKQH VA CHUAN BI DAU TU NAM 2007 sua ngay 9-11_Du an khoi cong moi nam 2010_!1 1 bao cao giao KH ve HTCMT vung TNB   12-12-2011 2" xfId="4536"/>
    <cellStyle name="T_DU AN TKQH VA CHUAN BI DAU TU NAM 2007 sua ngay 9-11_Du an khoi cong moi nam 2010_KH TPCP vung TNB (03-1-2012)" xfId="4537"/>
    <cellStyle name="T_DU AN TKQH VA CHUAN BI DAU TU NAM 2007 sua ngay 9-11_Du an khoi cong moi nam 2010_KH TPCP vung TNB (03-1-2012) 2" xfId="4538"/>
    <cellStyle name="T_DU AN TKQH VA CHUAN BI DAU TU NAM 2007 sua ngay 9-11_Ket qua phan bo von nam 2008" xfId="4539"/>
    <cellStyle name="T_DU AN TKQH VA CHUAN BI DAU TU NAM 2007 sua ngay 9-11_Ket qua phan bo von nam 2008 2" xfId="4540"/>
    <cellStyle name="T_DU AN TKQH VA CHUAN BI DAU TU NAM 2007 sua ngay 9-11_Ket qua phan bo von nam 2008_!1 1 bao cao giao KH ve HTCMT vung TNB   12-12-2011" xfId="4541"/>
    <cellStyle name="T_DU AN TKQH VA CHUAN BI DAU TU NAM 2007 sua ngay 9-11_Ket qua phan bo von nam 2008_!1 1 bao cao giao KH ve HTCMT vung TNB   12-12-2011 2" xfId="4542"/>
    <cellStyle name="T_DU AN TKQH VA CHUAN BI DAU TU NAM 2007 sua ngay 9-11_Ket qua phan bo von nam 2008_KH TPCP vung TNB (03-1-2012)" xfId="4543"/>
    <cellStyle name="T_DU AN TKQH VA CHUAN BI DAU TU NAM 2007 sua ngay 9-11_Ket qua phan bo von nam 2008_KH TPCP vung TNB (03-1-2012) 2" xfId="4544"/>
    <cellStyle name="T_DU AN TKQH VA CHUAN BI DAU TU NAM 2007 sua ngay 9-11_KH TPCP vung TNB (03-1-2012)" xfId="4545"/>
    <cellStyle name="T_DU AN TKQH VA CHUAN BI DAU TU NAM 2007 sua ngay 9-11_KH TPCP vung TNB (03-1-2012) 2" xfId="4546"/>
    <cellStyle name="T_DU AN TKQH VA CHUAN BI DAU TU NAM 2007 sua ngay 9-11_KH XDCB_2008 lan 2 sua ngay 10-11" xfId="4547"/>
    <cellStyle name="T_DU AN TKQH VA CHUAN BI DAU TU NAM 2007 sua ngay 9-11_KH XDCB_2008 lan 2 sua ngay 10-11 2" xfId="4548"/>
    <cellStyle name="T_DU AN TKQH VA CHUAN BI DAU TU NAM 2007 sua ngay 9-11_KH XDCB_2008 lan 2 sua ngay 10-11_!1 1 bao cao giao KH ve HTCMT vung TNB   12-12-2011" xfId="4549"/>
    <cellStyle name="T_DU AN TKQH VA CHUAN BI DAU TU NAM 2007 sua ngay 9-11_KH XDCB_2008 lan 2 sua ngay 10-11_!1 1 bao cao giao KH ve HTCMT vung TNB   12-12-2011 2" xfId="4550"/>
    <cellStyle name="T_DU AN TKQH VA CHUAN BI DAU TU NAM 2007 sua ngay 9-11_KH XDCB_2008 lan 2 sua ngay 10-11_KH TPCP vung TNB (03-1-2012)" xfId="4551"/>
    <cellStyle name="T_DU AN TKQH VA CHUAN BI DAU TU NAM 2007 sua ngay 9-11_KH XDCB_2008 lan 2 sua ngay 10-11_KH TPCP vung TNB (03-1-2012) 2" xfId="4552"/>
    <cellStyle name="T_du toan dieu chinh  20-8-2006" xfId="4553"/>
    <cellStyle name="T_du toan dieu chinh  20-8-2006 2" xfId="4554"/>
    <cellStyle name="T_du toan dieu chinh  20-8-2006_!1 1 bao cao giao KH ve HTCMT vung TNB   12-12-2011" xfId="4555"/>
    <cellStyle name="T_du toan dieu chinh  20-8-2006_!1 1 bao cao giao KH ve HTCMT vung TNB   12-12-2011 2" xfId="4556"/>
    <cellStyle name="T_du toan dieu chinh  20-8-2006_Bieu4HTMT" xfId="4557"/>
    <cellStyle name="T_du toan dieu chinh  20-8-2006_Bieu4HTMT 2" xfId="4558"/>
    <cellStyle name="T_du toan dieu chinh  20-8-2006_Bieu4HTMT_!1 1 bao cao giao KH ve HTCMT vung TNB   12-12-2011" xfId="4559"/>
    <cellStyle name="T_du toan dieu chinh  20-8-2006_Bieu4HTMT_!1 1 bao cao giao KH ve HTCMT vung TNB   12-12-2011 2" xfId="4560"/>
    <cellStyle name="T_du toan dieu chinh  20-8-2006_Bieu4HTMT_KH TPCP vung TNB (03-1-2012)" xfId="4561"/>
    <cellStyle name="T_du toan dieu chinh  20-8-2006_Bieu4HTMT_KH TPCP vung TNB (03-1-2012) 2" xfId="4562"/>
    <cellStyle name="T_du toan dieu chinh  20-8-2006_KH TPCP vung TNB (03-1-2012)" xfId="4563"/>
    <cellStyle name="T_du toan dieu chinh  20-8-2006_KH TPCP vung TNB (03-1-2012) 2" xfId="4564"/>
    <cellStyle name="T_giao KH 2011 ngay 10-12-2010" xfId="4565"/>
    <cellStyle name="T_giao KH 2011 ngay 10-12-2010 2" xfId="4566"/>
    <cellStyle name="T_giao KH 2011 ngay 10-12-2010_!1 1 bao cao giao KH ve HTCMT vung TNB   12-12-2011" xfId="4567"/>
    <cellStyle name="T_giao KH 2011 ngay 10-12-2010_!1 1 bao cao giao KH ve HTCMT vung TNB   12-12-2011 2" xfId="4568"/>
    <cellStyle name="T_giao KH 2011 ngay 10-12-2010_KH TPCP vung TNB (03-1-2012)" xfId="4569"/>
    <cellStyle name="T_giao KH 2011 ngay 10-12-2010_KH TPCP vung TNB (03-1-2012) 2" xfId="4570"/>
    <cellStyle name="T_Ht-PTq1-03" xfId="4571"/>
    <cellStyle name="T_Ht-PTq1-03 2" xfId="4572"/>
    <cellStyle name="T_Ht-PTq1-03_!1 1 bao cao giao KH ve HTCMT vung TNB   12-12-2011" xfId="4573"/>
    <cellStyle name="T_Ht-PTq1-03_!1 1 bao cao giao KH ve HTCMT vung TNB   12-12-2011 2" xfId="4574"/>
    <cellStyle name="T_Ht-PTq1-03_kien giang 2" xfId="4575"/>
    <cellStyle name="T_Ht-PTq1-03_kien giang 2 2" xfId="4576"/>
    <cellStyle name="T_Ke hoach KTXH  nam 2009_PKT thang 11 nam 2008" xfId="4577"/>
    <cellStyle name="T_Ke hoach KTXH  nam 2009_PKT thang 11 nam 2008 2" xfId="4578"/>
    <cellStyle name="T_Ke hoach KTXH  nam 2009_PKT thang 11 nam 2008_!1 1 bao cao giao KH ve HTCMT vung TNB   12-12-2011" xfId="4579"/>
    <cellStyle name="T_Ke hoach KTXH  nam 2009_PKT thang 11 nam 2008_!1 1 bao cao giao KH ve HTCMT vung TNB   12-12-2011 2" xfId="4580"/>
    <cellStyle name="T_Ke hoach KTXH  nam 2009_PKT thang 11 nam 2008_KH TPCP vung TNB (03-1-2012)" xfId="4581"/>
    <cellStyle name="T_Ke hoach KTXH  nam 2009_PKT thang 11 nam 2008_KH TPCP vung TNB (03-1-2012) 2" xfId="4582"/>
    <cellStyle name="T_Ket qua dau thau" xfId="4583"/>
    <cellStyle name="T_Ket qua dau thau 2" xfId="4584"/>
    <cellStyle name="T_Ket qua dau thau_!1 1 bao cao giao KH ve HTCMT vung TNB   12-12-2011" xfId="4585"/>
    <cellStyle name="T_Ket qua dau thau_!1 1 bao cao giao KH ve HTCMT vung TNB   12-12-2011 2" xfId="4586"/>
    <cellStyle name="T_Ket qua dau thau_KH TPCP vung TNB (03-1-2012)" xfId="4587"/>
    <cellStyle name="T_Ket qua dau thau_KH TPCP vung TNB (03-1-2012) 2" xfId="4588"/>
    <cellStyle name="T_Ket qua phan bo von nam 2008" xfId="4589"/>
    <cellStyle name="T_Ket qua phan bo von nam 2008 2" xfId="4590"/>
    <cellStyle name="T_Ket qua phan bo von nam 2008_!1 1 bao cao giao KH ve HTCMT vung TNB   12-12-2011" xfId="4591"/>
    <cellStyle name="T_Ket qua phan bo von nam 2008_!1 1 bao cao giao KH ve HTCMT vung TNB   12-12-2011 2" xfId="4592"/>
    <cellStyle name="T_Ket qua phan bo von nam 2008_KH TPCP vung TNB (03-1-2012)" xfId="4593"/>
    <cellStyle name="T_Ket qua phan bo von nam 2008_KH TPCP vung TNB (03-1-2012) 2" xfId="4594"/>
    <cellStyle name="T_kien giang 2" xfId="4604"/>
    <cellStyle name="T_kien giang 2 2" xfId="4605"/>
    <cellStyle name="T_KH 2011-2015" xfId="4595"/>
    <cellStyle name="T_KH TPCP vung TNB (03-1-2012)" xfId="4596"/>
    <cellStyle name="T_KH TPCP vung TNB (03-1-2012) 2" xfId="4597"/>
    <cellStyle name="T_KH XDCB_2008 lan 2 sua ngay 10-11" xfId="4598"/>
    <cellStyle name="T_KH XDCB_2008 lan 2 sua ngay 10-11 2" xfId="4599"/>
    <cellStyle name="T_KH XDCB_2008 lan 2 sua ngay 10-11_!1 1 bao cao giao KH ve HTCMT vung TNB   12-12-2011" xfId="4600"/>
    <cellStyle name="T_KH XDCB_2008 lan 2 sua ngay 10-11_!1 1 bao cao giao KH ve HTCMT vung TNB   12-12-2011 2" xfId="4601"/>
    <cellStyle name="T_KH XDCB_2008 lan 2 sua ngay 10-11_KH TPCP vung TNB (03-1-2012)" xfId="4602"/>
    <cellStyle name="T_KH XDCB_2008 lan 2 sua ngay 10-11_KH TPCP vung TNB (03-1-2012) 2" xfId="4603"/>
    <cellStyle name="T_Me_Tri_6_07" xfId="4606"/>
    <cellStyle name="T_Me_Tri_6_07 2" xfId="4607"/>
    <cellStyle name="T_Me_Tri_6_07_!1 1 bao cao giao KH ve HTCMT vung TNB   12-12-2011" xfId="4608"/>
    <cellStyle name="T_Me_Tri_6_07_!1 1 bao cao giao KH ve HTCMT vung TNB   12-12-2011 2" xfId="4609"/>
    <cellStyle name="T_Me_Tri_6_07_Bieu4HTMT" xfId="4610"/>
    <cellStyle name="T_Me_Tri_6_07_Bieu4HTMT 2" xfId="4611"/>
    <cellStyle name="T_Me_Tri_6_07_Bieu4HTMT_!1 1 bao cao giao KH ve HTCMT vung TNB   12-12-2011" xfId="4612"/>
    <cellStyle name="T_Me_Tri_6_07_Bieu4HTMT_!1 1 bao cao giao KH ve HTCMT vung TNB   12-12-2011 2" xfId="4613"/>
    <cellStyle name="T_Me_Tri_6_07_Bieu4HTMT_KH TPCP vung TNB (03-1-2012)" xfId="4614"/>
    <cellStyle name="T_Me_Tri_6_07_Bieu4HTMT_KH TPCP vung TNB (03-1-2012) 2" xfId="4615"/>
    <cellStyle name="T_Me_Tri_6_07_KH TPCP vung TNB (03-1-2012)" xfId="4616"/>
    <cellStyle name="T_Me_Tri_6_07_KH TPCP vung TNB (03-1-2012) 2" xfId="4617"/>
    <cellStyle name="T_N2 thay dat (N1-1)" xfId="4618"/>
    <cellStyle name="T_N2 thay dat (N1-1) 2" xfId="4619"/>
    <cellStyle name="T_N2 thay dat (N1-1)_!1 1 bao cao giao KH ve HTCMT vung TNB   12-12-2011" xfId="4620"/>
    <cellStyle name="T_N2 thay dat (N1-1)_!1 1 bao cao giao KH ve HTCMT vung TNB   12-12-2011 2" xfId="4621"/>
    <cellStyle name="T_N2 thay dat (N1-1)_Bieu4HTMT" xfId="4622"/>
    <cellStyle name="T_N2 thay dat (N1-1)_Bieu4HTMT 2" xfId="4623"/>
    <cellStyle name="T_N2 thay dat (N1-1)_Bieu4HTMT_!1 1 bao cao giao KH ve HTCMT vung TNB   12-12-2011" xfId="4624"/>
    <cellStyle name="T_N2 thay dat (N1-1)_Bieu4HTMT_!1 1 bao cao giao KH ve HTCMT vung TNB   12-12-2011 2" xfId="4625"/>
    <cellStyle name="T_N2 thay dat (N1-1)_Bieu4HTMT_KH TPCP vung TNB (03-1-2012)" xfId="4626"/>
    <cellStyle name="T_N2 thay dat (N1-1)_Bieu4HTMT_KH TPCP vung TNB (03-1-2012) 2" xfId="4627"/>
    <cellStyle name="T_N2 thay dat (N1-1)_KH TPCP vung TNB (03-1-2012)" xfId="4628"/>
    <cellStyle name="T_N2 thay dat (N1-1)_KH TPCP vung TNB (03-1-2012) 2" xfId="4629"/>
    <cellStyle name="T_Phuong an can doi nam 2008" xfId="4630"/>
    <cellStyle name="T_Phuong an can doi nam 2008 2" xfId="4631"/>
    <cellStyle name="T_Phuong an can doi nam 2008_!1 1 bao cao giao KH ve HTCMT vung TNB   12-12-2011" xfId="4632"/>
    <cellStyle name="T_Phuong an can doi nam 2008_!1 1 bao cao giao KH ve HTCMT vung TNB   12-12-2011 2" xfId="4633"/>
    <cellStyle name="T_Phuong an can doi nam 2008_KH TPCP vung TNB (03-1-2012)" xfId="4634"/>
    <cellStyle name="T_Phuong an can doi nam 2008_KH TPCP vung TNB (03-1-2012) 2" xfId="4635"/>
    <cellStyle name="T_Seagame(BTL)" xfId="4636"/>
    <cellStyle name="T_Seagame(BTL) 2" xfId="4637"/>
    <cellStyle name="T_So GTVT" xfId="4638"/>
    <cellStyle name="T_So GTVT 2" xfId="4639"/>
    <cellStyle name="T_So GTVT_!1 1 bao cao giao KH ve HTCMT vung TNB   12-12-2011" xfId="4640"/>
    <cellStyle name="T_So GTVT_!1 1 bao cao giao KH ve HTCMT vung TNB   12-12-2011 2" xfId="4641"/>
    <cellStyle name="T_So GTVT_KH TPCP vung TNB (03-1-2012)" xfId="4642"/>
    <cellStyle name="T_So GTVT_KH TPCP vung TNB (03-1-2012) 2" xfId="4643"/>
    <cellStyle name="T_tai co cau dau tu (tong hop)1" xfId="4644"/>
    <cellStyle name="T_TDT + duong(8-5-07)" xfId="4645"/>
    <cellStyle name="T_TDT + duong(8-5-07) 2" xfId="4646"/>
    <cellStyle name="T_TDT + duong(8-5-07)_!1 1 bao cao giao KH ve HTCMT vung TNB   12-12-2011" xfId="4647"/>
    <cellStyle name="T_TDT + duong(8-5-07)_!1 1 bao cao giao KH ve HTCMT vung TNB   12-12-2011 2" xfId="4648"/>
    <cellStyle name="T_TDT + duong(8-5-07)_Bieu4HTMT" xfId="4649"/>
    <cellStyle name="T_TDT + duong(8-5-07)_Bieu4HTMT 2" xfId="4650"/>
    <cellStyle name="T_TDT + duong(8-5-07)_Bieu4HTMT_!1 1 bao cao giao KH ve HTCMT vung TNB   12-12-2011" xfId="4651"/>
    <cellStyle name="T_TDT + duong(8-5-07)_Bieu4HTMT_!1 1 bao cao giao KH ve HTCMT vung TNB   12-12-2011 2" xfId="4652"/>
    <cellStyle name="T_TDT + duong(8-5-07)_Bieu4HTMT_KH TPCP vung TNB (03-1-2012)" xfId="4653"/>
    <cellStyle name="T_TDT + duong(8-5-07)_Bieu4HTMT_KH TPCP vung TNB (03-1-2012) 2" xfId="4654"/>
    <cellStyle name="T_TDT + duong(8-5-07)_KH TPCP vung TNB (03-1-2012)" xfId="4655"/>
    <cellStyle name="T_TDT + duong(8-5-07)_KH TPCP vung TNB (03-1-2012) 2" xfId="4656"/>
    <cellStyle name="T_TK_HT" xfId="4681"/>
    <cellStyle name="T_TK_HT 2" xfId="4682"/>
    <cellStyle name="T_tham_tra_du_toan" xfId="4657"/>
    <cellStyle name="T_tham_tra_du_toan 2" xfId="4658"/>
    <cellStyle name="T_tham_tra_du_toan_!1 1 bao cao giao KH ve HTCMT vung TNB   12-12-2011" xfId="4659"/>
    <cellStyle name="T_tham_tra_du_toan_!1 1 bao cao giao KH ve HTCMT vung TNB   12-12-2011 2" xfId="4660"/>
    <cellStyle name="T_tham_tra_du_toan_Bieu4HTMT" xfId="4661"/>
    <cellStyle name="T_tham_tra_du_toan_Bieu4HTMT 2" xfId="4662"/>
    <cellStyle name="T_tham_tra_du_toan_Bieu4HTMT_!1 1 bao cao giao KH ve HTCMT vung TNB   12-12-2011" xfId="4663"/>
    <cellStyle name="T_tham_tra_du_toan_Bieu4HTMT_!1 1 bao cao giao KH ve HTCMT vung TNB   12-12-2011 2" xfId="4664"/>
    <cellStyle name="T_tham_tra_du_toan_Bieu4HTMT_KH TPCP vung TNB (03-1-2012)" xfId="4665"/>
    <cellStyle name="T_tham_tra_du_toan_Bieu4HTMT_KH TPCP vung TNB (03-1-2012) 2" xfId="4666"/>
    <cellStyle name="T_tham_tra_du_toan_KH TPCP vung TNB (03-1-2012)" xfId="4667"/>
    <cellStyle name="T_tham_tra_du_toan_KH TPCP vung TNB (03-1-2012) 2" xfId="4668"/>
    <cellStyle name="T_Thiet bi" xfId="4669"/>
    <cellStyle name="T_Thiet bi 2" xfId="4670"/>
    <cellStyle name="T_Thiet bi_!1 1 bao cao giao KH ve HTCMT vung TNB   12-12-2011" xfId="4671"/>
    <cellStyle name="T_Thiet bi_!1 1 bao cao giao KH ve HTCMT vung TNB   12-12-2011 2" xfId="4672"/>
    <cellStyle name="T_Thiet bi_Bieu4HTMT" xfId="4673"/>
    <cellStyle name="T_Thiet bi_Bieu4HTMT 2" xfId="4674"/>
    <cellStyle name="T_Thiet bi_Bieu4HTMT_!1 1 bao cao giao KH ve HTCMT vung TNB   12-12-2011" xfId="4675"/>
    <cellStyle name="T_Thiet bi_Bieu4HTMT_!1 1 bao cao giao KH ve HTCMT vung TNB   12-12-2011 2" xfId="4676"/>
    <cellStyle name="T_Thiet bi_Bieu4HTMT_KH TPCP vung TNB (03-1-2012)" xfId="4677"/>
    <cellStyle name="T_Thiet bi_Bieu4HTMT_KH TPCP vung TNB (03-1-2012) 2" xfId="4678"/>
    <cellStyle name="T_Thiet bi_KH TPCP vung TNB (03-1-2012)" xfId="4679"/>
    <cellStyle name="T_Thiet bi_KH TPCP vung TNB (03-1-2012) 2" xfId="4680"/>
    <cellStyle name="T_Van Ban 2007" xfId="4683"/>
    <cellStyle name="T_Van Ban 2007_15_10_2013 BC nhu cau von doi ung ODA (2014-2016) ngay 15102013 Sua" xfId="4684"/>
    <cellStyle name="T_Van Ban 2007_bao cao phan bo KHDT 2011(final)" xfId="4685"/>
    <cellStyle name="T_Van Ban 2007_bao cao phan bo KHDT 2011(final)_BC nhu cau von doi ung ODA nganh NN (BKH)" xfId="4686"/>
    <cellStyle name="T_Van Ban 2007_bao cao phan bo KHDT 2011(final)_BC Tai co cau (bieu TH)" xfId="4687"/>
    <cellStyle name="T_Van Ban 2007_bao cao phan bo KHDT 2011(final)_DK 2014-2015 final" xfId="4688"/>
    <cellStyle name="T_Van Ban 2007_bao cao phan bo KHDT 2011(final)_DK 2014-2015 new" xfId="4689"/>
    <cellStyle name="T_Van Ban 2007_bao cao phan bo KHDT 2011(final)_DK KH CBDT 2014 11-11-2013" xfId="4690"/>
    <cellStyle name="T_Van Ban 2007_bao cao phan bo KHDT 2011(final)_DK KH CBDT 2014 11-11-2013(1)" xfId="4691"/>
    <cellStyle name="T_Van Ban 2007_bao cao phan bo KHDT 2011(final)_KH 2011-2015" xfId="4692"/>
    <cellStyle name="T_Van Ban 2007_bao cao phan bo KHDT 2011(final)_tai co cau dau tu (tong hop)1" xfId="4693"/>
    <cellStyle name="T_Van Ban 2007_BC nhu cau von doi ung ODA nganh NN (BKH)" xfId="4694"/>
    <cellStyle name="T_Van Ban 2007_BC nhu cau von doi ung ODA nganh NN (BKH)_05-12  KH trung han 2016-2020 - Liem Thinh edited" xfId="4695"/>
    <cellStyle name="T_Van Ban 2007_BC nhu cau von doi ung ODA nganh NN (BKH)_Copy of 05-12  KH trung han 2016-2020 - Liem Thinh edited (1)" xfId="4696"/>
    <cellStyle name="T_Van Ban 2007_BC Tai co cau (bieu TH)" xfId="4697"/>
    <cellStyle name="T_Van Ban 2007_BC Tai co cau (bieu TH)_05-12  KH trung han 2016-2020 - Liem Thinh edited" xfId="4698"/>
    <cellStyle name="T_Van Ban 2007_BC Tai co cau (bieu TH)_Copy of 05-12  KH trung han 2016-2020 - Liem Thinh edited (1)" xfId="4699"/>
    <cellStyle name="T_Van Ban 2007_DK 2014-2015 final" xfId="4700"/>
    <cellStyle name="T_Van Ban 2007_DK 2014-2015 final_05-12  KH trung han 2016-2020 - Liem Thinh edited" xfId="4701"/>
    <cellStyle name="T_Van Ban 2007_DK 2014-2015 final_Copy of 05-12  KH trung han 2016-2020 - Liem Thinh edited (1)" xfId="4702"/>
    <cellStyle name="T_Van Ban 2007_DK 2014-2015 new" xfId="4703"/>
    <cellStyle name="T_Van Ban 2007_DK 2014-2015 new_05-12  KH trung han 2016-2020 - Liem Thinh edited" xfId="4704"/>
    <cellStyle name="T_Van Ban 2007_DK 2014-2015 new_Copy of 05-12  KH trung han 2016-2020 - Liem Thinh edited (1)" xfId="4705"/>
    <cellStyle name="T_Van Ban 2007_DK KH CBDT 2014 11-11-2013" xfId="4706"/>
    <cellStyle name="T_Van Ban 2007_DK KH CBDT 2014 11-11-2013(1)" xfId="4707"/>
    <cellStyle name="T_Van Ban 2007_DK KH CBDT 2014 11-11-2013(1)_05-12  KH trung han 2016-2020 - Liem Thinh edited" xfId="4708"/>
    <cellStyle name="T_Van Ban 2007_DK KH CBDT 2014 11-11-2013(1)_Copy of 05-12  KH trung han 2016-2020 - Liem Thinh edited (1)" xfId="4709"/>
    <cellStyle name="T_Van Ban 2007_DK KH CBDT 2014 11-11-2013_05-12  KH trung han 2016-2020 - Liem Thinh edited" xfId="4710"/>
    <cellStyle name="T_Van Ban 2007_DK KH CBDT 2014 11-11-2013_Copy of 05-12  KH trung han 2016-2020 - Liem Thinh edited (1)" xfId="4711"/>
    <cellStyle name="T_Van Ban 2008" xfId="4712"/>
    <cellStyle name="T_Van Ban 2008_15_10_2013 BC nhu cau von doi ung ODA (2014-2016) ngay 15102013 Sua" xfId="4713"/>
    <cellStyle name="T_Van Ban 2008_bao cao phan bo KHDT 2011(final)" xfId="4714"/>
    <cellStyle name="T_Van Ban 2008_bao cao phan bo KHDT 2011(final)_BC nhu cau von doi ung ODA nganh NN (BKH)" xfId="4715"/>
    <cellStyle name="T_Van Ban 2008_bao cao phan bo KHDT 2011(final)_BC Tai co cau (bieu TH)" xfId="4716"/>
    <cellStyle name="T_Van Ban 2008_bao cao phan bo KHDT 2011(final)_DK 2014-2015 final" xfId="4717"/>
    <cellStyle name="T_Van Ban 2008_bao cao phan bo KHDT 2011(final)_DK 2014-2015 new" xfId="4718"/>
    <cellStyle name="T_Van Ban 2008_bao cao phan bo KHDT 2011(final)_DK KH CBDT 2014 11-11-2013" xfId="4719"/>
    <cellStyle name="T_Van Ban 2008_bao cao phan bo KHDT 2011(final)_DK KH CBDT 2014 11-11-2013(1)" xfId="4720"/>
    <cellStyle name="T_Van Ban 2008_bao cao phan bo KHDT 2011(final)_KH 2011-2015" xfId="4721"/>
    <cellStyle name="T_Van Ban 2008_bao cao phan bo KHDT 2011(final)_tai co cau dau tu (tong hop)1" xfId="4722"/>
    <cellStyle name="T_Van Ban 2008_BC nhu cau von doi ung ODA nganh NN (BKH)" xfId="4723"/>
    <cellStyle name="T_Van Ban 2008_BC nhu cau von doi ung ODA nganh NN (BKH)_05-12  KH trung han 2016-2020 - Liem Thinh edited" xfId="4724"/>
    <cellStyle name="T_Van Ban 2008_BC nhu cau von doi ung ODA nganh NN (BKH)_Copy of 05-12  KH trung han 2016-2020 - Liem Thinh edited (1)" xfId="4725"/>
    <cellStyle name="T_Van Ban 2008_BC Tai co cau (bieu TH)" xfId="4726"/>
    <cellStyle name="T_Van Ban 2008_BC Tai co cau (bieu TH)_05-12  KH trung han 2016-2020 - Liem Thinh edited" xfId="4727"/>
    <cellStyle name="T_Van Ban 2008_BC Tai co cau (bieu TH)_Copy of 05-12  KH trung han 2016-2020 - Liem Thinh edited (1)" xfId="4728"/>
    <cellStyle name="T_Van Ban 2008_DK 2014-2015 final" xfId="4729"/>
    <cellStyle name="T_Van Ban 2008_DK 2014-2015 final_05-12  KH trung han 2016-2020 - Liem Thinh edited" xfId="4730"/>
    <cellStyle name="T_Van Ban 2008_DK 2014-2015 final_Copy of 05-12  KH trung han 2016-2020 - Liem Thinh edited (1)" xfId="4731"/>
    <cellStyle name="T_Van Ban 2008_DK 2014-2015 new" xfId="4732"/>
    <cellStyle name="T_Van Ban 2008_DK 2014-2015 new_05-12  KH trung han 2016-2020 - Liem Thinh edited" xfId="4733"/>
    <cellStyle name="T_Van Ban 2008_DK 2014-2015 new_Copy of 05-12  KH trung han 2016-2020 - Liem Thinh edited (1)" xfId="4734"/>
    <cellStyle name="T_Van Ban 2008_DK KH CBDT 2014 11-11-2013" xfId="4735"/>
    <cellStyle name="T_Van Ban 2008_DK KH CBDT 2014 11-11-2013(1)" xfId="4736"/>
    <cellStyle name="T_Van Ban 2008_DK KH CBDT 2014 11-11-2013(1)_05-12  KH trung han 2016-2020 - Liem Thinh edited" xfId="4737"/>
    <cellStyle name="T_Van Ban 2008_DK KH CBDT 2014 11-11-2013(1)_Copy of 05-12  KH trung han 2016-2020 - Liem Thinh edited (1)" xfId="4738"/>
    <cellStyle name="T_Van Ban 2008_DK KH CBDT 2014 11-11-2013_05-12  KH trung han 2016-2020 - Liem Thinh edited" xfId="4739"/>
    <cellStyle name="T_Van Ban 2008_DK KH CBDT 2014 11-11-2013_Copy of 05-12  KH trung han 2016-2020 - Liem Thinh edited (1)" xfId="4740"/>
    <cellStyle name="T_XDCB thang 12.2010" xfId="4741"/>
    <cellStyle name="T_XDCB thang 12.2010 2" xfId="4742"/>
    <cellStyle name="T_XDCB thang 12.2010_!1 1 bao cao giao KH ve HTCMT vung TNB   12-12-2011" xfId="4743"/>
    <cellStyle name="T_XDCB thang 12.2010_!1 1 bao cao giao KH ve HTCMT vung TNB   12-12-2011 2" xfId="4744"/>
    <cellStyle name="T_XDCB thang 12.2010_KH TPCP vung TNB (03-1-2012)" xfId="4745"/>
    <cellStyle name="T_XDCB thang 12.2010_KH TPCP vung TNB (03-1-2012) 2" xfId="4746"/>
    <cellStyle name="T_ÿÿÿÿÿ" xfId="4747"/>
    <cellStyle name="T_ÿÿÿÿÿ 2" xfId="4748"/>
    <cellStyle name="T_ÿÿÿÿÿ_!1 1 bao cao giao KH ve HTCMT vung TNB   12-12-2011" xfId="4749"/>
    <cellStyle name="T_ÿÿÿÿÿ_!1 1 bao cao giao KH ve HTCMT vung TNB   12-12-2011 2" xfId="4750"/>
    <cellStyle name="T_ÿÿÿÿÿ_Bieu mau cong trinh khoi cong moi 3-4" xfId="4751"/>
    <cellStyle name="T_ÿÿÿÿÿ_Bieu mau cong trinh khoi cong moi 3-4 2" xfId="4752"/>
    <cellStyle name="T_ÿÿÿÿÿ_Bieu mau cong trinh khoi cong moi 3-4_!1 1 bao cao giao KH ve HTCMT vung TNB   12-12-2011" xfId="4753"/>
    <cellStyle name="T_ÿÿÿÿÿ_Bieu mau cong trinh khoi cong moi 3-4_!1 1 bao cao giao KH ve HTCMT vung TNB   12-12-2011 2" xfId="4754"/>
    <cellStyle name="T_ÿÿÿÿÿ_Bieu mau cong trinh khoi cong moi 3-4_KH TPCP vung TNB (03-1-2012)" xfId="4755"/>
    <cellStyle name="T_ÿÿÿÿÿ_Bieu mau cong trinh khoi cong moi 3-4_KH TPCP vung TNB (03-1-2012) 2" xfId="4756"/>
    <cellStyle name="T_ÿÿÿÿÿ_Bieu3ODA" xfId="4757"/>
    <cellStyle name="T_ÿÿÿÿÿ_Bieu3ODA 2" xfId="4758"/>
    <cellStyle name="T_ÿÿÿÿÿ_Bieu3ODA_!1 1 bao cao giao KH ve HTCMT vung TNB   12-12-2011" xfId="4759"/>
    <cellStyle name="T_ÿÿÿÿÿ_Bieu3ODA_!1 1 bao cao giao KH ve HTCMT vung TNB   12-12-2011 2" xfId="4760"/>
    <cellStyle name="T_ÿÿÿÿÿ_Bieu3ODA_KH TPCP vung TNB (03-1-2012)" xfId="4761"/>
    <cellStyle name="T_ÿÿÿÿÿ_Bieu3ODA_KH TPCP vung TNB (03-1-2012) 2" xfId="4762"/>
    <cellStyle name="T_ÿÿÿÿÿ_Bieu4HTMT" xfId="4763"/>
    <cellStyle name="T_ÿÿÿÿÿ_Bieu4HTMT 2" xfId="4764"/>
    <cellStyle name="T_ÿÿÿÿÿ_Bieu4HTMT_!1 1 bao cao giao KH ve HTCMT vung TNB   12-12-2011" xfId="4765"/>
    <cellStyle name="T_ÿÿÿÿÿ_Bieu4HTMT_!1 1 bao cao giao KH ve HTCMT vung TNB   12-12-2011 2" xfId="4766"/>
    <cellStyle name="T_ÿÿÿÿÿ_Bieu4HTMT_KH TPCP vung TNB (03-1-2012)" xfId="4767"/>
    <cellStyle name="T_ÿÿÿÿÿ_Bieu4HTMT_KH TPCP vung TNB (03-1-2012) 2" xfId="4768"/>
    <cellStyle name="T_ÿÿÿÿÿ_kien giang 2" xfId="4771"/>
    <cellStyle name="T_ÿÿÿÿÿ_kien giang 2 2" xfId="4772"/>
    <cellStyle name="T_ÿÿÿÿÿ_KH TPCP vung TNB (03-1-2012)" xfId="4769"/>
    <cellStyle name="T_ÿÿÿÿÿ_KH TPCP vung TNB (03-1-2012) 2" xfId="4770"/>
    <cellStyle name="Text Indent A" xfId="4773"/>
    <cellStyle name="Text Indent B" xfId="4774"/>
    <cellStyle name="Text Indent B 10" xfId="4775"/>
    <cellStyle name="Text Indent B 11" xfId="4776"/>
    <cellStyle name="Text Indent B 12" xfId="4777"/>
    <cellStyle name="Text Indent B 13" xfId="4778"/>
    <cellStyle name="Text Indent B 14" xfId="4779"/>
    <cellStyle name="Text Indent B 15" xfId="4780"/>
    <cellStyle name="Text Indent B 16" xfId="4781"/>
    <cellStyle name="Text Indent B 2" xfId="4782"/>
    <cellStyle name="Text Indent B 3" xfId="4783"/>
    <cellStyle name="Text Indent B 4" xfId="4784"/>
    <cellStyle name="Text Indent B 5" xfId="4785"/>
    <cellStyle name="Text Indent B 6" xfId="4786"/>
    <cellStyle name="Text Indent B 7" xfId="4787"/>
    <cellStyle name="Text Indent B 8" xfId="4788"/>
    <cellStyle name="Text Indent B 9" xfId="4789"/>
    <cellStyle name="Text Indent C" xfId="4790"/>
    <cellStyle name="Text Indent C 10" xfId="4791"/>
    <cellStyle name="Text Indent C 11" xfId="4792"/>
    <cellStyle name="Text Indent C 12" xfId="4793"/>
    <cellStyle name="Text Indent C 13" xfId="4794"/>
    <cellStyle name="Text Indent C 14" xfId="4795"/>
    <cellStyle name="Text Indent C 15" xfId="4796"/>
    <cellStyle name="Text Indent C 16" xfId="4797"/>
    <cellStyle name="Text Indent C 2" xfId="4798"/>
    <cellStyle name="Text Indent C 3" xfId="4799"/>
    <cellStyle name="Text Indent C 4" xfId="4800"/>
    <cellStyle name="Text Indent C 5" xfId="4801"/>
    <cellStyle name="Text Indent C 6" xfId="4802"/>
    <cellStyle name="Text Indent C 7" xfId="4803"/>
    <cellStyle name="Text Indent C 8" xfId="4804"/>
    <cellStyle name="Text Indent C 9" xfId="4805"/>
    <cellStyle name="Tickmark" xfId="4829"/>
    <cellStyle name="Tien1" xfId="4830"/>
    <cellStyle name="Tieu_de_2" xfId="4831"/>
    <cellStyle name="Times New Roman" xfId="4832"/>
    <cellStyle name="tit1" xfId="4833"/>
    <cellStyle name="tit2" xfId="4834"/>
    <cellStyle name="tit2 2" xfId="4835"/>
    <cellStyle name="tit3" xfId="4836"/>
    <cellStyle name="tit4" xfId="4837"/>
    <cellStyle name="Title 2" xfId="4838"/>
    <cellStyle name="Tong so" xfId="4839"/>
    <cellStyle name="tong so 1" xfId="4840"/>
    <cellStyle name="Tong so_Bieu KHPTLN 2016-2020" xfId="4841"/>
    <cellStyle name="Tongcong" xfId="4842"/>
    <cellStyle name="Total 2" xfId="4843"/>
    <cellStyle name="tt1" xfId="4845"/>
    <cellStyle name="Tusental (0)_pldt" xfId="4846"/>
    <cellStyle name="Tusental_pldt" xfId="4847"/>
    <cellStyle name="th" xfId="4806"/>
    <cellStyle name="th 2" xfId="4807"/>
    <cellStyle name="þ_x005f_x001d_ð¤_x005f_x000c_¯þ_x005f_x0014__x005f_x000d_¨þU_x005f_x0001_À_x005f_x0004_ _x005f_x0015__x005f_x000f__x005f_x0001__x005f_x0001_" xfId="4808"/>
    <cellStyle name="þ_x005f_x001d_ð·_x005f_x000c_æþ'_x005f_x000d_ßþU_x005f_x0001_Ø_x005f_x0005_ü_x005f_x0014__x005f_x0007__x005f_x0001__x005f_x0001_" xfId="4809"/>
    <cellStyle name="þ_x005f_x001d_ðÇ%Uý—&amp;Hý9_x005f_x0008_Ÿ s_x005f_x000a__x005f_x0007__x005f_x0001__x005f_x0001_" xfId="4810"/>
    <cellStyle name="þ_x005f_x001d_ðK_x005f_x000c_Fý_x005f_x001b__x005f_x000d_9ýU_x005f_x0001_Ð_x005f_x0008_¦)_x005f_x0007__x005f_x0001__x005f_x0001_" xfId="4811"/>
    <cellStyle name="þ_x005f_x005f_x005f_x001d_ð¤_x005f_x005f_x005f_x000c_¯þ_x005f_x005f_x005f_x0014__x005f_x005f_x005f_x000d_¨þU_x005f_x005f_x005f_x0001_À_x005f_x005f_x005f_x0004_ _x005f_x005f_x005f_x0015__x005f_x005f_x005f_x000f__x005f_x005f_x005f_x0001__x005f_x005f_x005f_x0001_" xfId="4812"/>
    <cellStyle name="þ_x005f_x005f_x005f_x001d_ð·_x005f_x005f_x005f_x000c_æþ'_x005f_x005f_x005f_x000d_ßþU_x005f_x005f_x005f_x0001_Ø_x005f_x005f_x005f_x0005_ü_x005f_x005f_x005f_x0014__x005f_x005f_x005f_x0007__x005f_x005f_x005f_x0001__x005f_x005f_x005f_x0001_" xfId="4813"/>
    <cellStyle name="þ_x005f_x005f_x005f_x001d_ðÇ%Uý—&amp;Hý9_x005f_x005f_x005f_x0008_Ÿ s_x005f_x005f_x005f_x000a__x005f_x005f_x005f_x0007__x005f_x005f_x005f_x0001__x005f_x005f_x005f_x0001_" xfId="4814"/>
    <cellStyle name="þ_x005f_x005f_x005f_x001d_ðK_x005f_x005f_x005f_x000c_Fý_x005f_x005f_x005f_x001b__x005f_x005f_x005f_x000d_9ýU_x005f_x005f_x005f_x0001_Ð_x005f_x005f_x005f_x0008_¦)_x005f_x005f_x005f_x0007__x005f_x005f_x005f_x0001__x005f_x005f_x005f_x0001_" xfId="4815"/>
    <cellStyle name="than" xfId="4816"/>
    <cellStyle name="Thanh" xfId="4817"/>
    <cellStyle name="þ_x001d_ð¤_x000c_¯þ_x0014__x000a_¨þU_x0001_À_x0004_ _x0015__x000f__x0001__x0001_" xfId="4818"/>
    <cellStyle name="þ_x001d_ð¤_x000c_¯þ_x0014__x000d_¨þU_x0001_À_x0004_ _x0015__x000f__x0001__x0001_" xfId="4819"/>
    <cellStyle name="þ_x001d_ð·_x000c_æþ'_x000a_ßþU_x0001_Ø_x0005_ü_x0014__x0007__x0001__x0001_" xfId="4820"/>
    <cellStyle name="þ_x001d_ð·_x000c_æþ'_x000d_ßþU_x0001_Ø_x0005_ü_x0014__x0007__x0001__x0001_" xfId="4821"/>
    <cellStyle name="þ_x001d_ðÇ%Uý—&amp;Hý9_x0008_Ÿ s_x000a__x0007__x0001__x0001_" xfId="4822"/>
    <cellStyle name="þ_x001d_ðK_x000c_Fý_x001b__x000a_9ýU_x0001_Ð_x0008_¦)_x0007__x0001__x0001_" xfId="4823"/>
    <cellStyle name="þ_x001d_ðK_x000c_Fý_x001b__x000d_9ýU_x0001_Ð_x0008_¦)_x0007__x0001__x0001_" xfId="4824"/>
    <cellStyle name="thuong-10" xfId="4825"/>
    <cellStyle name="thuong-11" xfId="4826"/>
    <cellStyle name="thuong-11 2" xfId="4827"/>
    <cellStyle name="Thuyet minh" xfId="4828"/>
    <cellStyle name="trang" xfId="4844"/>
    <cellStyle name="ux_3_¼­¿ï-¾È»ê" xfId="4848"/>
    <cellStyle name="Valuta (0)_pldt" xfId="4849"/>
    <cellStyle name="Valuta_pldt" xfId="4850"/>
    <cellStyle name="VANG1" xfId="4851"/>
    <cellStyle name="VANG1 2" xfId="4852"/>
    <cellStyle name="viet" xfId="4853"/>
    <cellStyle name="viet2" xfId="4854"/>
    <cellStyle name="viet2 2" xfId="4855"/>
    <cellStyle name="VN new romanNormal" xfId="4856"/>
    <cellStyle name="VN new romanNormal 2" xfId="4857"/>
    <cellStyle name="VN new romanNormal 2 2" xfId="4858"/>
    <cellStyle name="VN new romanNormal 3" xfId="4859"/>
    <cellStyle name="VN new romanNormal_05-12  KH trung han 2016-2020 - Liem Thinh edited" xfId="4860"/>
    <cellStyle name="Vn Time 13" xfId="4861"/>
    <cellStyle name="Vn Time 14" xfId="4862"/>
    <cellStyle name="Vn Time 14 2" xfId="4863"/>
    <cellStyle name="Vn Time 14 3" xfId="4864"/>
    <cellStyle name="VN time new roman" xfId="4865"/>
    <cellStyle name="VN time new roman 2" xfId="4866"/>
    <cellStyle name="VN time new roman 2 2" xfId="4867"/>
    <cellStyle name="VN time new roman 3" xfId="4868"/>
    <cellStyle name="VN time new roman_05-12  KH trung han 2016-2020 - Liem Thinh edited" xfId="4869"/>
    <cellStyle name="vn_time" xfId="4870"/>
    <cellStyle name="vnbo" xfId="4871"/>
    <cellStyle name="vnbo 2" xfId="4872"/>
    <cellStyle name="vnbo 3" xfId="4873"/>
    <cellStyle name="vntxt1" xfId="4883"/>
    <cellStyle name="vntxt1 10" xfId="4884"/>
    <cellStyle name="vntxt1 11" xfId="4885"/>
    <cellStyle name="vntxt1 12" xfId="4886"/>
    <cellStyle name="vntxt1 13" xfId="4887"/>
    <cellStyle name="vntxt1 14" xfId="4888"/>
    <cellStyle name="vntxt1 15" xfId="4889"/>
    <cellStyle name="vntxt1 16" xfId="4890"/>
    <cellStyle name="vntxt1 2" xfId="4891"/>
    <cellStyle name="vntxt1 3" xfId="4892"/>
    <cellStyle name="vntxt1 4" xfId="4893"/>
    <cellStyle name="vntxt1 5" xfId="4894"/>
    <cellStyle name="vntxt1 6" xfId="4895"/>
    <cellStyle name="vntxt1 7" xfId="4896"/>
    <cellStyle name="vntxt1 8" xfId="4897"/>
    <cellStyle name="vntxt1 9" xfId="4898"/>
    <cellStyle name="vntxt1_05-12  KH trung han 2016-2020 - Liem Thinh edited" xfId="4899"/>
    <cellStyle name="vntxt2" xfId="4900"/>
    <cellStyle name="vnhead1" xfId="4874"/>
    <cellStyle name="vnhead1 2" xfId="4875"/>
    <cellStyle name="vnhead2" xfId="4876"/>
    <cellStyle name="vnhead2 2" xfId="4877"/>
    <cellStyle name="vnhead2 3" xfId="4878"/>
    <cellStyle name="vnhead3" xfId="4879"/>
    <cellStyle name="vnhead3 2" xfId="4880"/>
    <cellStyle name="vnhead3 3" xfId="4881"/>
    <cellStyle name="vnhead4" xfId="4882"/>
    <cellStyle name="W?hrung [0]_35ERI8T2gbIEMixb4v26icuOo" xfId="4901"/>
    <cellStyle name="W?hrung_35ERI8T2gbIEMixb4v26icuOo" xfId="4902"/>
    <cellStyle name="Währung [0]_68574_Materialbedarfsliste" xfId="4903"/>
    <cellStyle name="Währung_68574_Materialbedarfsliste" xfId="4904"/>
    <cellStyle name="Walutowy [0]_Invoices2001Slovakia" xfId="4905"/>
    <cellStyle name="Walutowy_Invoices2001Slovakia" xfId="4906"/>
    <cellStyle name="Warning Text 2" xfId="4907"/>
    <cellStyle name="wrap" xfId="4908"/>
    <cellStyle name="Wไhrung [0]_35ERI8T2gbIEMixb4v26icuOo" xfId="4909"/>
    <cellStyle name="Wไhrung_35ERI8T2gbIEMixb4v26icuOo" xfId="4910"/>
    <cellStyle name="xan1" xfId="4911"/>
    <cellStyle name="xuan" xfId="4912"/>
    <cellStyle name="y" xfId="4913"/>
    <cellStyle name="y 2" xfId="4914"/>
    <cellStyle name="Ý kh¸c_B¶ng 1 (2)" xfId="4915"/>
    <cellStyle name="เครื่องหมายสกุลเงิน [0]_FTC_OFFER" xfId="4916"/>
    <cellStyle name="เครื่องหมายสกุลเงิน_FTC_OFFER" xfId="4917"/>
    <cellStyle name="ปกติ_FTC_OFFER" xfId="4918"/>
    <cellStyle name=" [0.00]_ Att. 1- Cover" xfId="4919"/>
    <cellStyle name="_ Att. 1- Cover" xfId="4920"/>
    <cellStyle name="?_ Att. 1- Cover" xfId="4921"/>
    <cellStyle name="똿뗦먛귟 [0.00]_PRODUCT DETAIL Q1" xfId="4922"/>
    <cellStyle name="똿뗦먛귟_PRODUCT DETAIL Q1" xfId="4923"/>
    <cellStyle name="믅됞 [0.00]_PRODUCT DETAIL Q1" xfId="4924"/>
    <cellStyle name="믅됞_PRODUCT DETAIL Q1" xfId="4925"/>
    <cellStyle name="백분율_††††† " xfId="4926"/>
    <cellStyle name="뷭?_BOOKSHIP" xfId="4927"/>
    <cellStyle name="안건회계법인" xfId="4928"/>
    <cellStyle name="콤맀_Sheet1_총괄표 (수출입) (2)" xfId="4929"/>
    <cellStyle name="콤마 [ - 유형1" xfId="4930"/>
    <cellStyle name="콤마 [ - 유형2" xfId="4931"/>
    <cellStyle name="콤마 [ - 유형3" xfId="4932"/>
    <cellStyle name="콤마 [ - 유형4" xfId="4933"/>
    <cellStyle name="콤마 [ - 유형5" xfId="4934"/>
    <cellStyle name="콤마 [ - 유형6" xfId="4935"/>
    <cellStyle name="콤마 [ - 유형7" xfId="4936"/>
    <cellStyle name="콤마 [ - 유형8" xfId="4937"/>
    <cellStyle name="콤마 [0]_ 비목별 월별기술 " xfId="4938"/>
    <cellStyle name="콤마_ 비목별 월별기술 " xfId="4939"/>
    <cellStyle name="통화 [0]_††††† " xfId="4940"/>
    <cellStyle name="통화_††††† " xfId="4941"/>
    <cellStyle name="표섀_변경(최종)" xfId="4942"/>
    <cellStyle name="표준_ 97년 경영분석(안)" xfId="4943"/>
    <cellStyle name="표줠_Sheet1_1_총괄표 (수출입) (2)" xfId="4944"/>
    <cellStyle name="一般_00Q3902REV.1" xfId="4945"/>
    <cellStyle name="千分位[0]_00Q3902REV.1" xfId="4946"/>
    <cellStyle name="千分位_00Q3902REV.1" xfId="4947"/>
    <cellStyle name="桁区切り [0.00]_BE-BQ" xfId="4948"/>
    <cellStyle name="桁区切り_BE-BQ" xfId="4949"/>
    <cellStyle name="標準_(A1)BOQ " xfId="4950"/>
    <cellStyle name="貨幣 [0]_00Q3902REV.1" xfId="4951"/>
    <cellStyle name="貨幣[0]_BRE" xfId="4952"/>
    <cellStyle name="貨幣_00Q3902REV.1" xfId="4953"/>
    <cellStyle name="通貨 [0.00]_BE-BQ" xfId="4954"/>
    <cellStyle name="通貨_BE-BQ" xfId="495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I181"/>
  <sheetViews>
    <sheetView tabSelected="1" workbookViewId="0">
      <selection activeCell="S14" sqref="S14"/>
    </sheetView>
  </sheetViews>
  <sheetFormatPr defaultRowHeight="15.75"/>
  <cols>
    <col min="1" max="1" width="7.140625" style="54" customWidth="1"/>
    <col min="2" max="2" width="40.28515625" style="54" customWidth="1"/>
    <col min="3" max="3" width="14.28515625" style="148" customWidth="1"/>
    <col min="4" max="6" width="0" style="180" hidden="1" customWidth="1"/>
    <col min="7" max="7" width="20" style="54" hidden="1" customWidth="1"/>
    <col min="8" max="8" width="12.85546875" style="54" hidden="1" customWidth="1"/>
    <col min="9" max="9" width="10.5703125" style="54" hidden="1" customWidth="1"/>
    <col min="10" max="14" width="10.28515625" style="54" hidden="1" customWidth="1"/>
    <col min="15" max="16" width="0" style="54" hidden="1" customWidth="1"/>
    <col min="17" max="17" width="3.7109375" style="54" hidden="1" customWidth="1"/>
    <col min="18" max="18" width="17.7109375" style="54" customWidth="1"/>
    <col min="19" max="19" width="11.85546875" style="54" customWidth="1"/>
    <col min="20" max="20" width="10.85546875" style="54" customWidth="1"/>
    <col min="21" max="21" width="12.85546875" style="54" customWidth="1"/>
    <col min="22" max="22" width="12.5703125" style="54" customWidth="1"/>
    <col min="23" max="23" width="13.5703125" style="54" customWidth="1"/>
    <col min="24" max="24" width="13.28515625" style="54" customWidth="1"/>
    <col min="25" max="25" width="0.140625" style="54" hidden="1" customWidth="1"/>
    <col min="26" max="26" width="12.7109375" style="54" customWidth="1"/>
    <col min="27" max="27" width="10.28515625" style="54" hidden="1" customWidth="1"/>
    <col min="28" max="28" width="2.140625" style="54" hidden="1" customWidth="1"/>
    <col min="29" max="29" width="13.140625" style="54" customWidth="1"/>
    <col min="30" max="30" width="13.28515625" style="54" hidden="1" customWidth="1"/>
    <col min="31" max="16384" width="9.140625" style="54"/>
  </cols>
  <sheetData>
    <row r="1" spans="1:35">
      <c r="A1" s="211" t="s">
        <v>498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Y1" s="211"/>
      <c r="Z1" s="211"/>
      <c r="AA1" s="211"/>
      <c r="AB1" s="211"/>
      <c r="AC1" s="211"/>
      <c r="AD1" s="211"/>
    </row>
    <row r="2" spans="1:35" ht="8.25" customHeight="1">
      <c r="A2" s="180"/>
      <c r="B2" s="180"/>
      <c r="C2" s="180"/>
      <c r="G2" s="180"/>
      <c r="H2" s="180"/>
      <c r="I2" s="180"/>
      <c r="J2" s="180"/>
      <c r="K2" s="180"/>
      <c r="L2" s="180"/>
      <c r="M2" s="180"/>
      <c r="N2" s="180"/>
      <c r="O2" s="180"/>
      <c r="P2" s="180"/>
      <c r="Q2" s="180"/>
      <c r="R2" s="180"/>
      <c r="S2" s="180"/>
      <c r="T2" s="180"/>
      <c r="U2" s="180"/>
      <c r="V2" s="180"/>
      <c r="W2" s="180"/>
      <c r="X2" s="180"/>
      <c r="Y2" s="180"/>
      <c r="Z2" s="180"/>
      <c r="AA2" s="180"/>
      <c r="AB2" s="180"/>
      <c r="AC2" s="180"/>
      <c r="AD2" s="180"/>
    </row>
    <row r="3" spans="1:35" s="17" customFormat="1">
      <c r="A3" s="189" t="s">
        <v>472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89"/>
      <c r="T3" s="189"/>
      <c r="U3" s="189"/>
      <c r="V3" s="189"/>
      <c r="W3" s="189"/>
      <c r="X3" s="189"/>
      <c r="Y3" s="189"/>
      <c r="Z3" s="189"/>
      <c r="AA3" s="189"/>
      <c r="AB3" s="189"/>
      <c r="AC3" s="189"/>
      <c r="AD3" s="189"/>
      <c r="AE3" s="179"/>
    </row>
    <row r="4" spans="1:35" s="17" customFormat="1">
      <c r="A4" s="189" t="s">
        <v>135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9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79"/>
    </row>
    <row r="5" spans="1:35" s="17" customFormat="1">
      <c r="A5" s="209" t="s">
        <v>499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209"/>
      <c r="S5" s="209"/>
      <c r="T5" s="209"/>
      <c r="U5" s="209"/>
      <c r="V5" s="209"/>
      <c r="W5" s="209"/>
      <c r="X5" s="209"/>
      <c r="Y5" s="209"/>
      <c r="Z5" s="209"/>
      <c r="AA5" s="209"/>
      <c r="AB5" s="209"/>
      <c r="AC5" s="209"/>
      <c r="AD5" s="209"/>
      <c r="AE5" s="179"/>
    </row>
    <row r="6" spans="1:35" s="17" customFormat="1">
      <c r="A6" s="50"/>
      <c r="B6" s="51"/>
      <c r="C6" s="50"/>
      <c r="D6" s="50"/>
      <c r="E6" s="50"/>
      <c r="F6" s="50"/>
      <c r="G6" s="50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208"/>
      <c r="Y6" s="208"/>
      <c r="Z6" s="208"/>
      <c r="AA6" s="208"/>
      <c r="AB6" s="208"/>
      <c r="AC6" s="208"/>
      <c r="AD6" s="190"/>
      <c r="AE6" s="52"/>
    </row>
    <row r="7" spans="1:35" ht="15.75" customHeight="1">
      <c r="A7" s="194" t="s">
        <v>1</v>
      </c>
      <c r="B7" s="194" t="s">
        <v>2</v>
      </c>
      <c r="C7" s="194" t="s">
        <v>3</v>
      </c>
      <c r="D7" s="194" t="s">
        <v>4</v>
      </c>
      <c r="E7" s="194" t="s">
        <v>5</v>
      </c>
      <c r="F7" s="194" t="s">
        <v>6</v>
      </c>
      <c r="G7" s="194" t="s">
        <v>7</v>
      </c>
      <c r="H7" s="194"/>
      <c r="I7" s="194"/>
      <c r="J7" s="194" t="s">
        <v>84</v>
      </c>
      <c r="K7" s="194"/>
      <c r="L7" s="195" t="s">
        <v>85</v>
      </c>
      <c r="M7" s="195"/>
      <c r="N7" s="195"/>
      <c r="O7" s="198" t="s">
        <v>140</v>
      </c>
      <c r="P7" s="199"/>
      <c r="Q7" s="200"/>
      <c r="R7" s="191" t="s">
        <v>490</v>
      </c>
      <c r="S7" s="194" t="s">
        <v>493</v>
      </c>
      <c r="T7" s="194"/>
      <c r="U7" s="204" t="s">
        <v>491</v>
      </c>
      <c r="V7" s="204"/>
      <c r="W7" s="204"/>
      <c r="X7" s="204"/>
      <c r="Y7" s="204"/>
      <c r="Z7" s="204"/>
      <c r="AA7" s="204"/>
      <c r="AB7" s="204"/>
      <c r="AC7" s="204"/>
      <c r="AD7" s="191" t="s">
        <v>11</v>
      </c>
      <c r="AE7" s="53"/>
    </row>
    <row r="8" spans="1:35">
      <c r="A8" s="194"/>
      <c r="B8" s="194"/>
      <c r="C8" s="194"/>
      <c r="D8" s="194"/>
      <c r="E8" s="194"/>
      <c r="F8" s="194"/>
      <c r="G8" s="194"/>
      <c r="H8" s="194"/>
      <c r="I8" s="194"/>
      <c r="J8" s="194"/>
      <c r="K8" s="194"/>
      <c r="L8" s="195"/>
      <c r="M8" s="195"/>
      <c r="N8" s="195"/>
      <c r="O8" s="201"/>
      <c r="P8" s="202"/>
      <c r="Q8" s="203"/>
      <c r="R8" s="192"/>
      <c r="S8" s="194"/>
      <c r="T8" s="194"/>
      <c r="U8" s="204"/>
      <c r="V8" s="204"/>
      <c r="W8" s="204"/>
      <c r="X8" s="204"/>
      <c r="Y8" s="204"/>
      <c r="Z8" s="204"/>
      <c r="AA8" s="204"/>
      <c r="AB8" s="204"/>
      <c r="AC8" s="204"/>
      <c r="AD8" s="192"/>
      <c r="AE8" s="53"/>
    </row>
    <row r="9" spans="1:35" ht="15.75" customHeight="1">
      <c r="A9" s="194"/>
      <c r="B9" s="194"/>
      <c r="C9" s="194"/>
      <c r="D9" s="194"/>
      <c r="E9" s="194"/>
      <c r="F9" s="194"/>
      <c r="G9" s="194" t="s">
        <v>12</v>
      </c>
      <c r="H9" s="194" t="s">
        <v>13</v>
      </c>
      <c r="I9" s="194"/>
      <c r="J9" s="194" t="s">
        <v>14</v>
      </c>
      <c r="K9" s="194" t="s">
        <v>15</v>
      </c>
      <c r="L9" s="195" t="s">
        <v>14</v>
      </c>
      <c r="M9" s="195" t="s">
        <v>141</v>
      </c>
      <c r="N9" s="195"/>
      <c r="O9" s="191" t="s">
        <v>14</v>
      </c>
      <c r="P9" s="196" t="s">
        <v>141</v>
      </c>
      <c r="Q9" s="197"/>
      <c r="R9" s="192"/>
      <c r="S9" s="192" t="s">
        <v>75</v>
      </c>
      <c r="T9" s="205" t="s">
        <v>74</v>
      </c>
      <c r="U9" s="192" t="s">
        <v>142</v>
      </c>
      <c r="V9" s="194" t="s">
        <v>492</v>
      </c>
      <c r="W9" s="194"/>
      <c r="X9" s="194"/>
      <c r="Y9" s="194"/>
      <c r="Z9" s="194"/>
      <c r="AA9" s="194"/>
      <c r="AB9" s="194"/>
      <c r="AC9" s="194"/>
      <c r="AD9" s="192"/>
      <c r="AE9" s="53"/>
    </row>
    <row r="10" spans="1:35" ht="9" customHeight="1">
      <c r="A10" s="194"/>
      <c r="B10" s="194"/>
      <c r="C10" s="194"/>
      <c r="D10" s="194"/>
      <c r="E10" s="194"/>
      <c r="F10" s="194"/>
      <c r="G10" s="194"/>
      <c r="H10" s="194" t="s">
        <v>14</v>
      </c>
      <c r="I10" s="194" t="s">
        <v>15</v>
      </c>
      <c r="J10" s="194"/>
      <c r="K10" s="194"/>
      <c r="L10" s="195"/>
      <c r="M10" s="195" t="s">
        <v>142</v>
      </c>
      <c r="N10" s="182" t="s">
        <v>143</v>
      </c>
      <c r="O10" s="192"/>
      <c r="P10" s="191" t="s">
        <v>142</v>
      </c>
      <c r="Q10" s="183" t="s">
        <v>143</v>
      </c>
      <c r="R10" s="192"/>
      <c r="S10" s="192"/>
      <c r="T10" s="206"/>
      <c r="U10" s="192"/>
      <c r="V10" s="192" t="s">
        <v>473</v>
      </c>
      <c r="W10" s="192" t="s">
        <v>474</v>
      </c>
      <c r="X10" s="192" t="s">
        <v>475</v>
      </c>
      <c r="Y10" s="158"/>
      <c r="Z10" s="192" t="s">
        <v>479</v>
      </c>
      <c r="AA10" s="158" t="s">
        <v>86</v>
      </c>
      <c r="AB10" s="158" t="s">
        <v>477</v>
      </c>
      <c r="AC10" s="192" t="s">
        <v>476</v>
      </c>
      <c r="AD10" s="192"/>
      <c r="AE10" s="53"/>
    </row>
    <row r="11" spans="1:35" ht="15.75" customHeight="1">
      <c r="A11" s="194"/>
      <c r="B11" s="194"/>
      <c r="C11" s="194"/>
      <c r="D11" s="194"/>
      <c r="E11" s="194"/>
      <c r="F11" s="194"/>
      <c r="G11" s="194"/>
      <c r="H11" s="194"/>
      <c r="I11" s="194"/>
      <c r="J11" s="194"/>
      <c r="K11" s="194"/>
      <c r="L11" s="195"/>
      <c r="M11" s="195"/>
      <c r="N11" s="182" t="s">
        <v>144</v>
      </c>
      <c r="O11" s="193"/>
      <c r="P11" s="193"/>
      <c r="Q11" s="181" t="s">
        <v>144</v>
      </c>
      <c r="R11" s="193"/>
      <c r="S11" s="193"/>
      <c r="T11" s="207"/>
      <c r="U11" s="193"/>
      <c r="V11" s="193"/>
      <c r="W11" s="193"/>
      <c r="X11" s="193"/>
      <c r="Y11" s="157" t="s">
        <v>478</v>
      </c>
      <c r="Z11" s="193"/>
      <c r="AA11" s="159"/>
      <c r="AB11" s="159"/>
      <c r="AC11" s="193"/>
      <c r="AD11" s="193"/>
      <c r="AE11" s="53"/>
    </row>
    <row r="12" spans="1:35" ht="37.5" customHeight="1">
      <c r="A12" s="155"/>
      <c r="B12" s="155" t="s">
        <v>88</v>
      </c>
      <c r="C12" s="20"/>
      <c r="D12" s="156"/>
      <c r="E12" s="156"/>
      <c r="F12" s="156"/>
      <c r="G12" s="155"/>
      <c r="H12" s="154">
        <f t="shared" ref="H12:AB12" si="0">H13+H121+H151+H161</f>
        <v>637568.18200000003</v>
      </c>
      <c r="I12" s="154">
        <f t="shared" si="0"/>
        <v>501450.38800000004</v>
      </c>
      <c r="J12" s="154" t="e">
        <f t="shared" si="0"/>
        <v>#REF!</v>
      </c>
      <c r="K12" s="154" t="e">
        <f t="shared" si="0"/>
        <v>#REF!</v>
      </c>
      <c r="L12" s="154" t="e">
        <f t="shared" si="0"/>
        <v>#REF!</v>
      </c>
      <c r="M12" s="154" t="e">
        <f t="shared" si="0"/>
        <v>#REF!</v>
      </c>
      <c r="N12" s="154">
        <f t="shared" si="0"/>
        <v>0</v>
      </c>
      <c r="O12" s="154" t="e">
        <f t="shared" si="0"/>
        <v>#REF!</v>
      </c>
      <c r="P12" s="154" t="e">
        <f t="shared" si="0"/>
        <v>#REF!</v>
      </c>
      <c r="Q12" s="154" t="e">
        <f t="shared" si="0"/>
        <v>#REF!</v>
      </c>
      <c r="R12" s="154">
        <f t="shared" si="0"/>
        <v>197593</v>
      </c>
      <c r="S12" s="154">
        <f>SUM(S13:S180)</f>
        <v>11822</v>
      </c>
      <c r="T12" s="154">
        <f>SUM(T13:T180)</f>
        <v>1360</v>
      </c>
      <c r="U12" s="154">
        <f t="shared" si="0"/>
        <v>187131</v>
      </c>
      <c r="V12" s="154">
        <f t="shared" si="0"/>
        <v>37379</v>
      </c>
      <c r="W12" s="154">
        <f t="shared" si="0"/>
        <v>33000</v>
      </c>
      <c r="X12" s="154">
        <f t="shared" si="0"/>
        <v>37214</v>
      </c>
      <c r="Y12" s="154">
        <f t="shared" si="0"/>
        <v>45000</v>
      </c>
      <c r="Z12" s="154">
        <f t="shared" si="0"/>
        <v>39538</v>
      </c>
      <c r="AA12" s="154">
        <f t="shared" si="0"/>
        <v>150593</v>
      </c>
      <c r="AB12" s="154">
        <f t="shared" si="0"/>
        <v>40000</v>
      </c>
      <c r="AC12" s="154">
        <f>AC13+AC121+AC151+AC161</f>
        <v>40000</v>
      </c>
      <c r="AD12" s="154"/>
      <c r="AE12" s="154"/>
      <c r="AF12" s="60"/>
      <c r="AG12" s="60"/>
      <c r="AI12" s="60"/>
    </row>
    <row r="13" spans="1:35" ht="33" customHeight="1">
      <c r="A13" s="55" t="s">
        <v>133</v>
      </c>
      <c r="B13" s="56" t="s">
        <v>89</v>
      </c>
      <c r="C13" s="37"/>
      <c r="D13" s="57"/>
      <c r="E13" s="57"/>
      <c r="F13" s="57"/>
      <c r="G13" s="55"/>
      <c r="H13" s="58">
        <f t="shared" ref="H13:N13" si="1">H14+H37</f>
        <v>426104.18200000003</v>
      </c>
      <c r="I13" s="58">
        <f t="shared" si="1"/>
        <v>351925.38800000004</v>
      </c>
      <c r="J13" s="58" t="e">
        <f t="shared" si="1"/>
        <v>#REF!</v>
      </c>
      <c r="K13" s="58" t="e">
        <f t="shared" si="1"/>
        <v>#REF!</v>
      </c>
      <c r="L13" s="58" t="e">
        <f t="shared" si="1"/>
        <v>#REF!</v>
      </c>
      <c r="M13" s="58" t="e">
        <f t="shared" si="1"/>
        <v>#REF!</v>
      </c>
      <c r="N13" s="58">
        <f t="shared" si="1"/>
        <v>0</v>
      </c>
      <c r="O13" s="10" t="e">
        <f>#REF!+#REF!+#REF!</f>
        <v>#REF!</v>
      </c>
      <c r="P13" s="58" t="e">
        <f t="shared" ref="P13" si="2">P14+P37</f>
        <v>#REF!</v>
      </c>
      <c r="Q13" s="58" t="e">
        <f>Q14+Q37</f>
        <v>#REF!</v>
      </c>
      <c r="R13" s="58">
        <f t="shared" ref="R13:AC13" si="3">R14+R37</f>
        <v>82736.491000000009</v>
      </c>
      <c r="S13" s="58"/>
      <c r="T13" s="58"/>
      <c r="U13" s="58">
        <f t="shared" si="3"/>
        <v>78087.491000000009</v>
      </c>
      <c r="V13" s="58">
        <f t="shared" si="3"/>
        <v>15935.491</v>
      </c>
      <c r="W13" s="58">
        <f t="shared" si="3"/>
        <v>15300</v>
      </c>
      <c r="X13" s="58">
        <f t="shared" si="3"/>
        <v>17350</v>
      </c>
      <c r="Y13" s="58">
        <f t="shared" si="3"/>
        <v>15205</v>
      </c>
      <c r="Z13" s="58">
        <f t="shared" si="3"/>
        <v>13943</v>
      </c>
      <c r="AA13" s="58">
        <f t="shared" si="3"/>
        <v>61790.491000000002</v>
      </c>
      <c r="AB13" s="58">
        <f t="shared" si="3"/>
        <v>15446</v>
      </c>
      <c r="AC13" s="58">
        <f t="shared" si="3"/>
        <v>15559</v>
      </c>
      <c r="AD13" s="59"/>
      <c r="AE13" s="58"/>
      <c r="AF13" s="60"/>
      <c r="AG13" s="60"/>
    </row>
    <row r="14" spans="1:35" ht="34.5" customHeight="1">
      <c r="A14" s="55">
        <v>1</v>
      </c>
      <c r="B14" s="56" t="s">
        <v>134</v>
      </c>
      <c r="C14" s="37"/>
      <c r="D14" s="57"/>
      <c r="E14" s="57"/>
      <c r="F14" s="57"/>
      <c r="G14" s="55"/>
      <c r="H14" s="58">
        <f t="shared" ref="H14:AC15" si="4">H15+H21</f>
        <v>156456.09</v>
      </c>
      <c r="I14" s="58">
        <f t="shared" si="4"/>
        <v>147090.09</v>
      </c>
      <c r="J14" s="58" t="e">
        <f t="shared" si="4"/>
        <v>#REF!</v>
      </c>
      <c r="K14" s="58" t="e">
        <f t="shared" si="4"/>
        <v>#REF!</v>
      </c>
      <c r="L14" s="58" t="e">
        <f t="shared" si="4"/>
        <v>#REF!</v>
      </c>
      <c r="M14" s="58" t="e">
        <f t="shared" si="4"/>
        <v>#REF!</v>
      </c>
      <c r="N14" s="58">
        <f t="shared" si="4"/>
        <v>0</v>
      </c>
      <c r="O14" s="10" t="e">
        <f>#REF!+#REF!+#REF!</f>
        <v>#REF!</v>
      </c>
      <c r="P14" s="10" t="e">
        <f>P15+P21</f>
        <v>#REF!</v>
      </c>
      <c r="Q14" s="58" t="e">
        <f t="shared" si="4"/>
        <v>#REF!</v>
      </c>
      <c r="R14" s="58">
        <f t="shared" si="4"/>
        <v>26266.491000000002</v>
      </c>
      <c r="S14" s="58"/>
      <c r="T14" s="58"/>
      <c r="U14" s="58">
        <f t="shared" si="4"/>
        <v>23480.491000000002</v>
      </c>
      <c r="V14" s="58">
        <f t="shared" si="4"/>
        <v>3848.491</v>
      </c>
      <c r="W14" s="58">
        <f t="shared" si="4"/>
        <v>1400</v>
      </c>
      <c r="X14" s="58">
        <f t="shared" si="4"/>
        <v>2500</v>
      </c>
      <c r="Y14" s="58">
        <f t="shared" si="4"/>
        <v>5472</v>
      </c>
      <c r="Z14" s="58">
        <f t="shared" si="4"/>
        <v>5272</v>
      </c>
      <c r="AA14" s="58">
        <f t="shared" si="4"/>
        <v>11220.491</v>
      </c>
      <c r="AB14" s="58">
        <f t="shared" si="4"/>
        <v>10146</v>
      </c>
      <c r="AC14" s="58">
        <f t="shared" si="4"/>
        <v>10460</v>
      </c>
      <c r="AD14" s="59"/>
      <c r="AE14" s="10"/>
      <c r="AF14" s="60"/>
      <c r="AG14" s="60"/>
    </row>
    <row r="15" spans="1:35" ht="31.5">
      <c r="A15" s="55" t="s">
        <v>145</v>
      </c>
      <c r="B15" s="61" t="s">
        <v>146</v>
      </c>
      <c r="C15" s="37"/>
      <c r="D15" s="57"/>
      <c r="E15" s="57"/>
      <c r="F15" s="57"/>
      <c r="G15" s="55"/>
      <c r="H15" s="58">
        <f>SUM(H16:H20)</f>
        <v>37333</v>
      </c>
      <c r="I15" s="58">
        <f>SUM(I16:I20)</f>
        <v>29967</v>
      </c>
      <c r="J15" s="58" t="e">
        <f t="shared" ref="J15:U15" si="5">SUM(J16:J20)</f>
        <v>#REF!</v>
      </c>
      <c r="K15" s="58" t="e">
        <f t="shared" si="5"/>
        <v>#REF!</v>
      </c>
      <c r="L15" s="58" t="e">
        <f t="shared" si="5"/>
        <v>#REF!</v>
      </c>
      <c r="M15" s="58" t="e">
        <f t="shared" si="5"/>
        <v>#REF!</v>
      </c>
      <c r="N15" s="58">
        <f t="shared" si="5"/>
        <v>0</v>
      </c>
      <c r="O15" s="58" t="e">
        <f t="shared" si="5"/>
        <v>#REF!</v>
      </c>
      <c r="P15" s="58" t="e">
        <f t="shared" si="5"/>
        <v>#REF!</v>
      </c>
      <c r="Q15" s="58">
        <f t="shared" si="5"/>
        <v>0</v>
      </c>
      <c r="R15" s="58">
        <f t="shared" si="5"/>
        <v>3848.491</v>
      </c>
      <c r="S15" s="58"/>
      <c r="T15" s="58"/>
      <c r="U15" s="58">
        <f t="shared" si="5"/>
        <v>3848.491</v>
      </c>
      <c r="V15" s="58">
        <f>SUM(V16:V20)</f>
        <v>3848.491</v>
      </c>
      <c r="W15" s="58">
        <f t="shared" ref="W15:AB15" si="6">SUM(W16:W20)</f>
        <v>0</v>
      </c>
      <c r="X15" s="58">
        <f t="shared" si="6"/>
        <v>0</v>
      </c>
      <c r="Y15" s="58">
        <f t="shared" si="4"/>
        <v>0</v>
      </c>
      <c r="Z15" s="58">
        <f t="shared" si="4"/>
        <v>0</v>
      </c>
      <c r="AA15" s="58">
        <f t="shared" si="6"/>
        <v>3848.491</v>
      </c>
      <c r="AB15" s="58">
        <f t="shared" si="6"/>
        <v>0</v>
      </c>
      <c r="AC15" s="58">
        <v>0</v>
      </c>
      <c r="AD15" s="59"/>
      <c r="AE15" s="58"/>
      <c r="AF15" s="60"/>
      <c r="AG15" s="60"/>
    </row>
    <row r="16" spans="1:35" ht="31.5">
      <c r="A16" s="57" t="s">
        <v>17</v>
      </c>
      <c r="B16" s="49" t="s">
        <v>147</v>
      </c>
      <c r="C16" s="8" t="s">
        <v>90</v>
      </c>
      <c r="D16" s="57" t="s">
        <v>50</v>
      </c>
      <c r="E16" s="57"/>
      <c r="F16" s="57"/>
      <c r="G16" s="57" t="s">
        <v>148</v>
      </c>
      <c r="H16" s="62">
        <v>5833</v>
      </c>
      <c r="I16" s="62">
        <f>H16</f>
        <v>5833</v>
      </c>
      <c r="J16" s="63">
        <f>H16-625</f>
        <v>5208</v>
      </c>
      <c r="K16" s="63">
        <f>J16</f>
        <v>5208</v>
      </c>
      <c r="L16" s="63">
        <f>H16-J16</f>
        <v>625</v>
      </c>
      <c r="M16" s="63">
        <f>I16-K16</f>
        <v>625</v>
      </c>
      <c r="N16" s="63"/>
      <c r="O16" s="62" t="e">
        <f>#REF!+#REF!+#REF!</f>
        <v>#REF!</v>
      </c>
      <c r="P16" s="62" t="e">
        <f>V16+W16+#REF!</f>
        <v>#REF!</v>
      </c>
      <c r="Q16" s="62"/>
      <c r="R16" s="15">
        <v>625</v>
      </c>
      <c r="S16" s="15"/>
      <c r="T16" s="15"/>
      <c r="U16" s="15">
        <f>V16+W16+X16+Z16+AC16</f>
        <v>625</v>
      </c>
      <c r="V16" s="62">
        <v>625</v>
      </c>
      <c r="W16" s="62"/>
      <c r="X16" s="63"/>
      <c r="Y16" s="63"/>
      <c r="Z16" s="63"/>
      <c r="AA16" s="63">
        <f>V16+W16+X16+Y16</f>
        <v>625</v>
      </c>
      <c r="AB16" s="63"/>
      <c r="AC16" s="63"/>
      <c r="AD16" s="59"/>
      <c r="AE16" s="60"/>
      <c r="AF16" s="60"/>
      <c r="AG16" s="60"/>
    </row>
    <row r="17" spans="1:34" ht="31.5">
      <c r="A17" s="57"/>
      <c r="B17" s="49" t="s">
        <v>149</v>
      </c>
      <c r="C17" s="8" t="s">
        <v>90</v>
      </c>
      <c r="D17" s="57" t="s">
        <v>53</v>
      </c>
      <c r="E17" s="57"/>
      <c r="F17" s="57"/>
      <c r="G17" s="57" t="s">
        <v>150</v>
      </c>
      <c r="H17" s="62">
        <v>13729</v>
      </c>
      <c r="I17" s="62">
        <f>H17</f>
        <v>13729</v>
      </c>
      <c r="J17" s="63" t="e">
        <f>H17-#REF!</f>
        <v>#REF!</v>
      </c>
      <c r="K17" s="63" t="e">
        <f t="shared" ref="K17:K18" si="7">J17</f>
        <v>#REF!</v>
      </c>
      <c r="L17" s="63" t="e">
        <f t="shared" ref="L17:M20" si="8">H17-J17</f>
        <v>#REF!</v>
      </c>
      <c r="M17" s="63" t="e">
        <f t="shared" si="8"/>
        <v>#REF!</v>
      </c>
      <c r="N17" s="63"/>
      <c r="O17" s="62" t="e">
        <f>#REF!+#REF!+#REF!</f>
        <v>#REF!</v>
      </c>
      <c r="P17" s="62" t="e">
        <f>V17+W17+#REF!</f>
        <v>#REF!</v>
      </c>
      <c r="Q17" s="62"/>
      <c r="R17" s="15">
        <v>300</v>
      </c>
      <c r="S17" s="15"/>
      <c r="T17" s="15"/>
      <c r="U17" s="15">
        <f>V17+W17+X17+Z17+AC17</f>
        <v>300</v>
      </c>
      <c r="V17" s="62">
        <v>300</v>
      </c>
      <c r="W17" s="62"/>
      <c r="X17" s="63"/>
      <c r="Y17" s="63"/>
      <c r="Z17" s="63"/>
      <c r="AA17" s="63">
        <f>V17+W17+X17+Y17</f>
        <v>300</v>
      </c>
      <c r="AB17" s="63"/>
      <c r="AC17" s="63"/>
      <c r="AD17" s="59"/>
      <c r="AE17" s="60"/>
      <c r="AF17" s="60"/>
      <c r="AG17" s="60"/>
    </row>
    <row r="18" spans="1:34" ht="31.5">
      <c r="A18" s="57"/>
      <c r="B18" s="49" t="s">
        <v>151</v>
      </c>
      <c r="C18" s="8" t="s">
        <v>90</v>
      </c>
      <c r="D18" s="57" t="s">
        <v>33</v>
      </c>
      <c r="E18" s="57"/>
      <c r="F18" s="57"/>
      <c r="G18" s="57" t="s">
        <v>152</v>
      </c>
      <c r="H18" s="62">
        <v>700</v>
      </c>
      <c r="I18" s="62">
        <f>H18</f>
        <v>700</v>
      </c>
      <c r="J18" s="63" t="e">
        <f>H18-#REF!</f>
        <v>#REF!</v>
      </c>
      <c r="K18" s="63" t="e">
        <f t="shared" si="7"/>
        <v>#REF!</v>
      </c>
      <c r="L18" s="63" t="e">
        <f t="shared" si="8"/>
        <v>#REF!</v>
      </c>
      <c r="M18" s="63" t="e">
        <f t="shared" si="8"/>
        <v>#REF!</v>
      </c>
      <c r="N18" s="63"/>
      <c r="O18" s="62" t="e">
        <f>#REF!+#REF!+#REF!</f>
        <v>#REF!</v>
      </c>
      <c r="P18" s="62" t="e">
        <f>V18+W18+#REF!</f>
        <v>#REF!</v>
      </c>
      <c r="Q18" s="62"/>
      <c r="R18" s="15">
        <v>400</v>
      </c>
      <c r="S18" s="15"/>
      <c r="T18" s="15"/>
      <c r="U18" s="15">
        <f>V18+W18+X18+Z18+AC18</f>
        <v>400</v>
      </c>
      <c r="V18" s="62">
        <v>400</v>
      </c>
      <c r="W18" s="62"/>
      <c r="X18" s="63"/>
      <c r="Y18" s="63"/>
      <c r="Z18" s="63"/>
      <c r="AA18" s="63">
        <f>V18+W18+X18+Y18</f>
        <v>400</v>
      </c>
      <c r="AB18" s="63"/>
      <c r="AC18" s="63"/>
      <c r="AD18" s="59"/>
      <c r="AE18" s="60"/>
      <c r="AF18" s="60"/>
      <c r="AG18" s="60"/>
    </row>
    <row r="19" spans="1:34" ht="31.5">
      <c r="A19" s="57" t="s">
        <v>17</v>
      </c>
      <c r="B19" s="64" t="s">
        <v>153</v>
      </c>
      <c r="C19" s="8" t="s">
        <v>90</v>
      </c>
      <c r="D19" s="57" t="s">
        <v>33</v>
      </c>
      <c r="E19" s="57" t="s">
        <v>154</v>
      </c>
      <c r="F19" s="57" t="s">
        <v>155</v>
      </c>
      <c r="G19" s="57" t="s">
        <v>156</v>
      </c>
      <c r="H19" s="63">
        <v>12765</v>
      </c>
      <c r="I19" s="63">
        <v>6605</v>
      </c>
      <c r="J19" s="63" t="e">
        <f>H19-#REF!</f>
        <v>#REF!</v>
      </c>
      <c r="K19" s="63">
        <f>I19-V19</f>
        <v>4583.509</v>
      </c>
      <c r="L19" s="63" t="e">
        <f t="shared" si="8"/>
        <v>#REF!</v>
      </c>
      <c r="M19" s="63">
        <f t="shared" si="8"/>
        <v>2021.491</v>
      </c>
      <c r="N19" s="63"/>
      <c r="O19" s="62" t="e">
        <f>#REF!+#REF!+#REF!</f>
        <v>#REF!</v>
      </c>
      <c r="P19" s="62" t="e">
        <f>V19+W19+#REF!</f>
        <v>#REF!</v>
      </c>
      <c r="Q19" s="62"/>
      <c r="R19" s="15">
        <v>2021.491</v>
      </c>
      <c r="S19" s="15"/>
      <c r="T19" s="15"/>
      <c r="U19" s="15">
        <f>V19+W19+X19+Z19+AC19</f>
        <v>2021.491</v>
      </c>
      <c r="V19" s="62">
        <v>2021.491</v>
      </c>
      <c r="W19" s="62"/>
      <c r="X19" s="63"/>
      <c r="Y19" s="63"/>
      <c r="Z19" s="63"/>
      <c r="AA19" s="63">
        <f>V19+W19+X19+Y19</f>
        <v>2021.491</v>
      </c>
      <c r="AB19" s="63"/>
      <c r="AC19" s="63"/>
      <c r="AD19" s="59"/>
      <c r="AE19" s="60"/>
      <c r="AF19" s="60"/>
      <c r="AG19" s="60"/>
    </row>
    <row r="20" spans="1:34" ht="31.5">
      <c r="A20" s="57" t="s">
        <v>17</v>
      </c>
      <c r="B20" s="49" t="s">
        <v>157</v>
      </c>
      <c r="C20" s="8" t="s">
        <v>158</v>
      </c>
      <c r="D20" s="57" t="s">
        <v>87</v>
      </c>
      <c r="E20" s="65" t="s">
        <v>159</v>
      </c>
      <c r="F20" s="57" t="s">
        <v>155</v>
      </c>
      <c r="G20" s="65" t="s">
        <v>160</v>
      </c>
      <c r="H20" s="66">
        <v>4306</v>
      </c>
      <c r="I20" s="66">
        <v>3100</v>
      </c>
      <c r="J20" s="63" t="e">
        <f>H20-#REF!</f>
        <v>#REF!</v>
      </c>
      <c r="K20" s="63">
        <f>I20-V20</f>
        <v>2598</v>
      </c>
      <c r="L20" s="63" t="e">
        <f t="shared" si="8"/>
        <v>#REF!</v>
      </c>
      <c r="M20" s="63">
        <f t="shared" si="8"/>
        <v>502</v>
      </c>
      <c r="N20" s="63"/>
      <c r="O20" s="62" t="e">
        <f>#REF!+#REF!+#REF!</f>
        <v>#REF!</v>
      </c>
      <c r="P20" s="62" t="e">
        <f>V20+W20+#REF!</f>
        <v>#REF!</v>
      </c>
      <c r="Q20" s="62"/>
      <c r="R20" s="15">
        <v>502</v>
      </c>
      <c r="S20" s="15"/>
      <c r="T20" s="15"/>
      <c r="U20" s="15">
        <f>V20+W20+X20+Z20+AC20</f>
        <v>502</v>
      </c>
      <c r="V20" s="62">
        <v>502</v>
      </c>
      <c r="W20" s="62"/>
      <c r="X20" s="63"/>
      <c r="Y20" s="63"/>
      <c r="Z20" s="63"/>
      <c r="AA20" s="63">
        <f>V20+W20+X20+Y20</f>
        <v>502</v>
      </c>
      <c r="AB20" s="63"/>
      <c r="AC20" s="63"/>
      <c r="AD20" s="59"/>
      <c r="AE20" s="60"/>
      <c r="AF20" s="60"/>
      <c r="AG20" s="60"/>
    </row>
    <row r="21" spans="1:34" ht="31.5">
      <c r="A21" s="55" t="s">
        <v>161</v>
      </c>
      <c r="B21" s="56" t="s">
        <v>162</v>
      </c>
      <c r="C21" s="37"/>
      <c r="D21" s="57"/>
      <c r="E21" s="57"/>
      <c r="F21" s="57"/>
      <c r="G21" s="55"/>
      <c r="H21" s="58">
        <f>SUM(H22:H32)</f>
        <v>119123.09</v>
      </c>
      <c r="I21" s="58">
        <f>SUM(I22:I32)</f>
        <v>117123.09</v>
      </c>
      <c r="J21" s="58">
        <f t="shared" ref="J21:N21" si="9">SUM(J22:J32)</f>
        <v>0</v>
      </c>
      <c r="K21" s="58">
        <f t="shared" si="9"/>
        <v>0</v>
      </c>
      <c r="L21" s="58">
        <f t="shared" si="9"/>
        <v>119123.09</v>
      </c>
      <c r="M21" s="58" t="e">
        <f t="shared" si="9"/>
        <v>#REF!</v>
      </c>
      <c r="N21" s="58">
        <f t="shared" si="9"/>
        <v>0</v>
      </c>
      <c r="O21" s="58">
        <f>SUM(O22:O32)</f>
        <v>119123.09</v>
      </c>
      <c r="P21" s="58" t="e">
        <f>SUM(P22:P36)</f>
        <v>#REF!</v>
      </c>
      <c r="Q21" s="58" t="e">
        <f>SUM(Q22:Q32)</f>
        <v>#REF!</v>
      </c>
      <c r="R21" s="58">
        <f t="shared" ref="R21:AA21" si="10">SUM(R22:R36)</f>
        <v>22418</v>
      </c>
      <c r="S21" s="58"/>
      <c r="T21" s="58"/>
      <c r="U21" s="58">
        <f t="shared" si="10"/>
        <v>19632</v>
      </c>
      <c r="V21" s="58">
        <f t="shared" si="10"/>
        <v>0</v>
      </c>
      <c r="W21" s="58">
        <f t="shared" si="10"/>
        <v>1400</v>
      </c>
      <c r="X21" s="58">
        <f t="shared" si="10"/>
        <v>2500</v>
      </c>
      <c r="Y21" s="58">
        <f t="shared" si="10"/>
        <v>5472</v>
      </c>
      <c r="Z21" s="58">
        <f t="shared" si="10"/>
        <v>5272</v>
      </c>
      <c r="AA21" s="58">
        <f t="shared" si="10"/>
        <v>7372</v>
      </c>
      <c r="AB21" s="58">
        <f>SUM(AB22:AB36)</f>
        <v>10146</v>
      </c>
      <c r="AC21" s="58">
        <f t="shared" ref="AC21" si="11">SUM(AC22:AC36)</f>
        <v>10460</v>
      </c>
      <c r="AD21" s="59"/>
      <c r="AE21" s="58"/>
      <c r="AF21" s="60"/>
      <c r="AG21" s="60"/>
    </row>
    <row r="22" spans="1:34" ht="47.25">
      <c r="A22" s="48" t="s">
        <v>17</v>
      </c>
      <c r="B22" s="49" t="s">
        <v>163</v>
      </c>
      <c r="C22" s="8" t="s">
        <v>90</v>
      </c>
      <c r="D22" s="65" t="s">
        <v>164</v>
      </c>
      <c r="E22" s="65" t="s">
        <v>165</v>
      </c>
      <c r="F22" s="67" t="s">
        <v>92</v>
      </c>
      <c r="G22" s="65" t="s">
        <v>166</v>
      </c>
      <c r="H22" s="66">
        <v>5800</v>
      </c>
      <c r="I22" s="66">
        <v>5800</v>
      </c>
      <c r="J22" s="58"/>
      <c r="K22" s="58"/>
      <c r="L22" s="63">
        <f t="shared" ref="L22:L33" si="12">H22-J22</f>
        <v>5800</v>
      </c>
      <c r="M22" s="63" t="e">
        <f t="shared" ref="M22:M32" si="13">P22</f>
        <v>#REF!</v>
      </c>
      <c r="N22" s="58"/>
      <c r="O22" s="62">
        <f>L22</f>
        <v>5800</v>
      </c>
      <c r="P22" s="62" t="e">
        <f>V22+W22+#REF!</f>
        <v>#REF!</v>
      </c>
      <c r="Q22" s="58"/>
      <c r="R22" s="15">
        <v>500</v>
      </c>
      <c r="S22" s="15"/>
      <c r="T22" s="15"/>
      <c r="U22" s="15">
        <f t="shared" ref="U22:U36" si="14">V22+W22+X22+Z22+AC22</f>
        <v>500</v>
      </c>
      <c r="V22" s="58"/>
      <c r="W22" s="68">
        <v>500</v>
      </c>
      <c r="X22" s="63"/>
      <c r="Y22" s="63"/>
      <c r="Z22" s="63"/>
      <c r="AA22" s="63">
        <f t="shared" ref="AA22:AA32" si="15">V22+W22+X22+Y22</f>
        <v>500</v>
      </c>
      <c r="AB22" s="63"/>
      <c r="AC22" s="63"/>
      <c r="AD22" s="69"/>
      <c r="AE22" s="60"/>
      <c r="AF22" s="60"/>
      <c r="AG22" s="60"/>
    </row>
    <row r="23" spans="1:34" ht="47.25">
      <c r="A23" s="48" t="s">
        <v>17</v>
      </c>
      <c r="B23" s="49" t="s">
        <v>167</v>
      </c>
      <c r="C23" s="8" t="s">
        <v>168</v>
      </c>
      <c r="D23" s="65" t="s">
        <v>169</v>
      </c>
      <c r="E23" s="65" t="s">
        <v>60</v>
      </c>
      <c r="F23" s="67" t="s">
        <v>170</v>
      </c>
      <c r="G23" s="65" t="s">
        <v>171</v>
      </c>
      <c r="H23" s="66">
        <v>2300</v>
      </c>
      <c r="I23" s="66">
        <f>H23</f>
        <v>2300</v>
      </c>
      <c r="J23" s="58"/>
      <c r="K23" s="58"/>
      <c r="L23" s="63">
        <f t="shared" si="12"/>
        <v>2300</v>
      </c>
      <c r="M23" s="63" t="e">
        <f t="shared" si="13"/>
        <v>#REF!</v>
      </c>
      <c r="N23" s="58"/>
      <c r="O23" s="62">
        <f>L23</f>
        <v>2300</v>
      </c>
      <c r="P23" s="62" t="e">
        <f>V23+W23+#REF!</f>
        <v>#REF!</v>
      </c>
      <c r="Q23" s="58"/>
      <c r="R23" s="15">
        <v>500</v>
      </c>
      <c r="S23" s="15"/>
      <c r="T23" s="15"/>
      <c r="U23" s="15">
        <f t="shared" si="14"/>
        <v>500</v>
      </c>
      <c r="V23" s="58"/>
      <c r="W23" s="68">
        <v>500</v>
      </c>
      <c r="X23" s="63"/>
      <c r="Y23" s="63"/>
      <c r="Z23" s="63"/>
      <c r="AA23" s="63">
        <f t="shared" si="15"/>
        <v>500</v>
      </c>
      <c r="AB23" s="63"/>
      <c r="AC23" s="63"/>
      <c r="AD23" s="69"/>
      <c r="AE23" s="60"/>
      <c r="AF23" s="60"/>
      <c r="AG23" s="60"/>
    </row>
    <row r="24" spans="1:34" ht="63">
      <c r="A24" s="48" t="s">
        <v>17</v>
      </c>
      <c r="B24" s="49" t="s">
        <v>172</v>
      </c>
      <c r="C24" s="8" t="s">
        <v>173</v>
      </c>
      <c r="D24" s="65" t="s">
        <v>103</v>
      </c>
      <c r="E24" s="65" t="s">
        <v>174</v>
      </c>
      <c r="F24" s="67" t="s">
        <v>170</v>
      </c>
      <c r="G24" s="65" t="s">
        <v>175</v>
      </c>
      <c r="H24" s="66">
        <v>842.59</v>
      </c>
      <c r="I24" s="66">
        <v>842.59</v>
      </c>
      <c r="J24" s="58"/>
      <c r="K24" s="58"/>
      <c r="L24" s="63">
        <f t="shared" si="12"/>
        <v>842.59</v>
      </c>
      <c r="M24" s="63" t="e">
        <f t="shared" si="13"/>
        <v>#REF!</v>
      </c>
      <c r="N24" s="58"/>
      <c r="O24" s="62">
        <f>L24</f>
        <v>842.59</v>
      </c>
      <c r="P24" s="62" t="e">
        <f>V24+W24+#REF!</f>
        <v>#REF!</v>
      </c>
      <c r="Q24" s="58"/>
      <c r="R24" s="15">
        <v>400</v>
      </c>
      <c r="S24" s="15"/>
      <c r="T24" s="15"/>
      <c r="U24" s="15">
        <f t="shared" si="14"/>
        <v>400</v>
      </c>
      <c r="V24" s="58"/>
      <c r="W24" s="68">
        <v>400</v>
      </c>
      <c r="X24" s="63"/>
      <c r="Y24" s="63"/>
      <c r="Z24" s="63"/>
      <c r="AA24" s="63">
        <f t="shared" si="15"/>
        <v>400</v>
      </c>
      <c r="AB24" s="63"/>
      <c r="AC24" s="63"/>
      <c r="AD24" s="69"/>
      <c r="AE24" s="60"/>
      <c r="AF24" s="60"/>
      <c r="AG24" s="60"/>
    </row>
    <row r="25" spans="1:34" ht="141.75">
      <c r="A25" s="48" t="s">
        <v>17</v>
      </c>
      <c r="B25" s="49" t="s">
        <v>137</v>
      </c>
      <c r="C25" s="8" t="s">
        <v>90</v>
      </c>
      <c r="D25" s="65" t="s">
        <v>50</v>
      </c>
      <c r="E25" s="65" t="s">
        <v>176</v>
      </c>
      <c r="F25" s="67" t="s">
        <v>91</v>
      </c>
      <c r="G25" s="70" t="s">
        <v>177</v>
      </c>
      <c r="H25" s="66">
        <v>45500</v>
      </c>
      <c r="I25" s="66">
        <v>45500</v>
      </c>
      <c r="J25" s="63"/>
      <c r="K25" s="63"/>
      <c r="L25" s="63">
        <f t="shared" si="12"/>
        <v>45500</v>
      </c>
      <c r="M25" s="63" t="e">
        <f t="shared" si="13"/>
        <v>#REF!</v>
      </c>
      <c r="N25" s="63"/>
      <c r="O25" s="62">
        <f>L25</f>
        <v>45500</v>
      </c>
      <c r="P25" s="62" t="e">
        <f>V25+W25+#REF!</f>
        <v>#REF!</v>
      </c>
      <c r="Q25" s="63"/>
      <c r="R25" s="15">
        <v>1130</v>
      </c>
      <c r="S25" s="15">
        <v>1130</v>
      </c>
      <c r="T25" s="15"/>
      <c r="U25" s="15">
        <f t="shared" si="14"/>
        <v>0</v>
      </c>
      <c r="V25" s="63"/>
      <c r="W25" s="63"/>
      <c r="X25" s="63"/>
      <c r="Y25" s="63"/>
      <c r="Z25" s="63"/>
      <c r="AA25" s="63">
        <f t="shared" si="15"/>
        <v>0</v>
      </c>
      <c r="AB25" s="63">
        <f>1130-1130</f>
        <v>0</v>
      </c>
      <c r="AC25" s="63">
        <v>0</v>
      </c>
      <c r="AD25" s="69"/>
      <c r="AE25" s="60"/>
      <c r="AF25" s="60"/>
      <c r="AG25" s="60"/>
    </row>
    <row r="26" spans="1:34" ht="33">
      <c r="A26" s="48" t="s">
        <v>17</v>
      </c>
      <c r="B26" s="71" t="s">
        <v>178</v>
      </c>
      <c r="C26" s="8" t="s">
        <v>179</v>
      </c>
      <c r="D26" s="65" t="s">
        <v>18</v>
      </c>
      <c r="E26" s="65" t="s">
        <v>180</v>
      </c>
      <c r="F26" s="67" t="s">
        <v>91</v>
      </c>
      <c r="G26" s="65" t="s">
        <v>181</v>
      </c>
      <c r="H26" s="66">
        <v>16000</v>
      </c>
      <c r="I26" s="66">
        <f>H26</f>
        <v>16000</v>
      </c>
      <c r="J26" s="63"/>
      <c r="K26" s="63"/>
      <c r="L26" s="63">
        <f t="shared" si="12"/>
        <v>16000</v>
      </c>
      <c r="M26" s="63" t="e">
        <f t="shared" si="13"/>
        <v>#REF!</v>
      </c>
      <c r="N26" s="63"/>
      <c r="O26" s="62">
        <f>L26</f>
        <v>16000</v>
      </c>
      <c r="P26" s="62" t="e">
        <f>V26+W26+#REF!</f>
        <v>#REF!</v>
      </c>
      <c r="Q26" s="63"/>
      <c r="R26" s="15">
        <v>2472</v>
      </c>
      <c r="S26" s="15"/>
      <c r="T26" s="15"/>
      <c r="U26" s="15">
        <f t="shared" si="14"/>
        <v>2472</v>
      </c>
      <c r="V26" s="63"/>
      <c r="W26" s="63"/>
      <c r="X26" s="63">
        <v>500</v>
      </c>
      <c r="Y26" s="63">
        <v>972</v>
      </c>
      <c r="Z26" s="63">
        <v>972</v>
      </c>
      <c r="AA26" s="63">
        <f t="shared" si="15"/>
        <v>1472</v>
      </c>
      <c r="AB26" s="63">
        <v>1000</v>
      </c>
      <c r="AC26" s="63">
        <v>1000</v>
      </c>
      <c r="AD26" s="69"/>
      <c r="AE26" s="60"/>
      <c r="AF26" s="60"/>
      <c r="AH26" s="60"/>
    </row>
    <row r="27" spans="1:34" ht="33">
      <c r="A27" s="48" t="s">
        <v>17</v>
      </c>
      <c r="B27" s="71" t="s">
        <v>182</v>
      </c>
      <c r="C27" s="8" t="s">
        <v>19</v>
      </c>
      <c r="D27" s="65" t="s">
        <v>20</v>
      </c>
      <c r="E27" s="8" t="s">
        <v>486</v>
      </c>
      <c r="F27" s="8" t="s">
        <v>99</v>
      </c>
      <c r="G27" s="14" t="s">
        <v>487</v>
      </c>
      <c r="H27" s="9">
        <v>6000</v>
      </c>
      <c r="I27" s="9">
        <v>6000</v>
      </c>
      <c r="J27" s="63"/>
      <c r="K27" s="63"/>
      <c r="L27" s="63">
        <f t="shared" si="12"/>
        <v>6000</v>
      </c>
      <c r="M27" s="63" t="e">
        <f t="shared" si="13"/>
        <v>#REF!</v>
      </c>
      <c r="N27" s="63"/>
      <c r="O27" s="62">
        <f t="shared" ref="O27" si="16">H27-J27</f>
        <v>6000</v>
      </c>
      <c r="P27" s="62" t="e">
        <f>V27+W27+#REF!</f>
        <v>#REF!</v>
      </c>
      <c r="Q27" s="63" t="e">
        <f>#REF!+#REF!++#REF!</f>
        <v>#REF!</v>
      </c>
      <c r="R27" s="15">
        <v>1400</v>
      </c>
      <c r="S27" s="15">
        <v>246</v>
      </c>
      <c r="T27" s="15"/>
      <c r="U27" s="15">
        <f t="shared" si="14"/>
        <v>1154</v>
      </c>
      <c r="V27" s="63"/>
      <c r="W27" s="63"/>
      <c r="X27" s="63"/>
      <c r="Y27" s="63"/>
      <c r="Z27" s="63"/>
      <c r="AA27" s="63">
        <f t="shared" si="15"/>
        <v>0</v>
      </c>
      <c r="AB27" s="63">
        <v>1400</v>
      </c>
      <c r="AC27" s="63">
        <f>1400-246</f>
        <v>1154</v>
      </c>
      <c r="AD27" s="69"/>
      <c r="AE27" s="60"/>
      <c r="AF27" s="60"/>
      <c r="AG27" s="60"/>
    </row>
    <row r="28" spans="1:34" ht="47.25">
      <c r="A28" s="48" t="s">
        <v>17</v>
      </c>
      <c r="B28" s="49" t="s">
        <v>183</v>
      </c>
      <c r="C28" s="8" t="s">
        <v>184</v>
      </c>
      <c r="D28" s="65" t="s">
        <v>18</v>
      </c>
      <c r="E28" s="65" t="s">
        <v>185</v>
      </c>
      <c r="F28" s="67" t="s">
        <v>92</v>
      </c>
      <c r="G28" s="65" t="s">
        <v>186</v>
      </c>
      <c r="H28" s="66">
        <v>19970.5</v>
      </c>
      <c r="I28" s="66">
        <f>H28</f>
        <v>19970.5</v>
      </c>
      <c r="J28" s="63"/>
      <c r="K28" s="63"/>
      <c r="L28" s="63">
        <f t="shared" si="12"/>
        <v>19970.5</v>
      </c>
      <c r="M28" s="63" t="e">
        <f t="shared" si="13"/>
        <v>#REF!</v>
      </c>
      <c r="N28" s="63"/>
      <c r="O28" s="62">
        <f t="shared" ref="O28:O32" si="17">L28</f>
        <v>19970.5</v>
      </c>
      <c r="P28" s="62" t="e">
        <f>V28+W28+#REF!</f>
        <v>#REF!</v>
      </c>
      <c r="Q28" s="63"/>
      <c r="R28" s="15">
        <v>4462</v>
      </c>
      <c r="S28" s="15"/>
      <c r="T28" s="15"/>
      <c r="U28" s="15">
        <f t="shared" si="14"/>
        <v>4462</v>
      </c>
      <c r="V28" s="63"/>
      <c r="W28" s="63"/>
      <c r="X28" s="63">
        <v>800</v>
      </c>
      <c r="Y28" s="63">
        <v>2000</v>
      </c>
      <c r="Z28" s="63">
        <v>2000</v>
      </c>
      <c r="AA28" s="63">
        <f t="shared" si="15"/>
        <v>2800</v>
      </c>
      <c r="AB28" s="63">
        <v>1662</v>
      </c>
      <c r="AC28" s="63">
        <v>1662</v>
      </c>
      <c r="AD28" s="72"/>
      <c r="AE28" s="60"/>
      <c r="AF28" s="60"/>
      <c r="AG28" s="60"/>
    </row>
    <row r="29" spans="1:34" ht="47.25">
      <c r="A29" s="48" t="s">
        <v>17</v>
      </c>
      <c r="B29" s="49" t="s">
        <v>93</v>
      </c>
      <c r="C29" s="8" t="s">
        <v>90</v>
      </c>
      <c r="D29" s="65" t="s">
        <v>33</v>
      </c>
      <c r="E29" s="65" t="s">
        <v>94</v>
      </c>
      <c r="F29" s="67" t="s">
        <v>92</v>
      </c>
      <c r="G29" s="65" t="s">
        <v>95</v>
      </c>
      <c r="H29" s="66">
        <v>8580</v>
      </c>
      <c r="I29" s="66">
        <f>H29</f>
        <v>8580</v>
      </c>
      <c r="J29" s="63"/>
      <c r="K29" s="63"/>
      <c r="L29" s="63">
        <f>H29-J29</f>
        <v>8580</v>
      </c>
      <c r="M29" s="63" t="e">
        <f t="shared" si="13"/>
        <v>#REF!</v>
      </c>
      <c r="N29" s="63"/>
      <c r="O29" s="62">
        <f t="shared" si="17"/>
        <v>8580</v>
      </c>
      <c r="P29" s="62" t="e">
        <f>V29+W29+#REF!</f>
        <v>#REF!</v>
      </c>
      <c r="Q29" s="63"/>
      <c r="R29" s="15">
        <v>500</v>
      </c>
      <c r="S29" s="15"/>
      <c r="T29" s="15"/>
      <c r="U29" s="15">
        <f t="shared" si="14"/>
        <v>500</v>
      </c>
      <c r="V29" s="63"/>
      <c r="W29" s="63"/>
      <c r="X29" s="63"/>
      <c r="Y29" s="63">
        <v>500</v>
      </c>
      <c r="Z29" s="63">
        <v>500</v>
      </c>
      <c r="AA29" s="63">
        <f t="shared" si="15"/>
        <v>500</v>
      </c>
      <c r="AB29" s="63"/>
      <c r="AC29" s="63"/>
      <c r="AD29" s="69"/>
      <c r="AE29" s="60"/>
      <c r="AF29" s="60"/>
      <c r="AH29" s="60"/>
    </row>
    <row r="30" spans="1:34" ht="47.25">
      <c r="A30" s="48" t="s">
        <v>17</v>
      </c>
      <c r="B30" s="49" t="s">
        <v>187</v>
      </c>
      <c r="C30" s="8" t="s">
        <v>90</v>
      </c>
      <c r="D30" s="65" t="s">
        <v>40</v>
      </c>
      <c r="E30" s="65" t="s">
        <v>188</v>
      </c>
      <c r="F30" s="67" t="s">
        <v>92</v>
      </c>
      <c r="G30" s="65" t="s">
        <v>189</v>
      </c>
      <c r="H30" s="66">
        <v>8330</v>
      </c>
      <c r="I30" s="66">
        <v>8330</v>
      </c>
      <c r="J30" s="63"/>
      <c r="K30" s="63"/>
      <c r="L30" s="63">
        <f t="shared" si="12"/>
        <v>8330</v>
      </c>
      <c r="M30" s="63" t="e">
        <f t="shared" si="13"/>
        <v>#REF!</v>
      </c>
      <c r="N30" s="63"/>
      <c r="O30" s="62">
        <f t="shared" si="17"/>
        <v>8330</v>
      </c>
      <c r="P30" s="62" t="e">
        <f>V30+W30+#REF!</f>
        <v>#REF!</v>
      </c>
      <c r="Q30" s="63"/>
      <c r="R30" s="15">
        <v>800</v>
      </c>
      <c r="S30" s="15"/>
      <c r="T30" s="15"/>
      <c r="U30" s="15">
        <f t="shared" si="14"/>
        <v>800</v>
      </c>
      <c r="V30" s="63"/>
      <c r="W30" s="63"/>
      <c r="X30" s="63">
        <v>800</v>
      </c>
      <c r="Y30" s="63"/>
      <c r="Z30" s="63"/>
      <c r="AA30" s="63">
        <f t="shared" si="15"/>
        <v>800</v>
      </c>
      <c r="AB30" s="63"/>
      <c r="AC30" s="63"/>
      <c r="AD30" s="69"/>
      <c r="AE30" s="60"/>
      <c r="AF30" s="60"/>
      <c r="AH30" s="60"/>
    </row>
    <row r="31" spans="1:34" ht="31.5">
      <c r="A31" s="48" t="s">
        <v>17</v>
      </c>
      <c r="B31" s="49" t="s">
        <v>190</v>
      </c>
      <c r="C31" s="8" t="s">
        <v>191</v>
      </c>
      <c r="D31" s="65" t="s">
        <v>18</v>
      </c>
      <c r="E31" s="65"/>
      <c r="F31" s="67"/>
      <c r="G31" s="65"/>
      <c r="H31" s="66">
        <v>3000</v>
      </c>
      <c r="I31" s="66">
        <v>1000</v>
      </c>
      <c r="J31" s="63"/>
      <c r="K31" s="63"/>
      <c r="L31" s="63">
        <f t="shared" si="12"/>
        <v>3000</v>
      </c>
      <c r="M31" s="63" t="e">
        <f t="shared" si="13"/>
        <v>#REF!</v>
      </c>
      <c r="N31" s="63"/>
      <c r="O31" s="62">
        <f t="shared" si="17"/>
        <v>3000</v>
      </c>
      <c r="P31" s="62" t="e">
        <f>V31+W31+#REF!</f>
        <v>#REF!</v>
      </c>
      <c r="Q31" s="63"/>
      <c r="R31" s="15">
        <v>1000</v>
      </c>
      <c r="S31" s="15"/>
      <c r="T31" s="15"/>
      <c r="U31" s="15">
        <f t="shared" si="14"/>
        <v>1000</v>
      </c>
      <c r="V31" s="63"/>
      <c r="W31" s="63"/>
      <c r="X31" s="63"/>
      <c r="Y31" s="63"/>
      <c r="Z31" s="63"/>
      <c r="AA31" s="63">
        <f t="shared" si="15"/>
        <v>0</v>
      </c>
      <c r="AB31" s="63">
        <v>1000</v>
      </c>
      <c r="AC31" s="63">
        <v>1000</v>
      </c>
      <c r="AD31" s="69"/>
      <c r="AE31" s="60"/>
      <c r="AF31" s="60"/>
      <c r="AG31" s="60"/>
    </row>
    <row r="32" spans="1:34" ht="47.25">
      <c r="A32" s="13" t="s">
        <v>17</v>
      </c>
      <c r="B32" s="11" t="s">
        <v>192</v>
      </c>
      <c r="C32" s="8" t="s">
        <v>193</v>
      </c>
      <c r="D32" s="14" t="s">
        <v>18</v>
      </c>
      <c r="E32" s="14" t="s">
        <v>194</v>
      </c>
      <c r="F32" s="8" t="s">
        <v>170</v>
      </c>
      <c r="G32" s="8" t="s">
        <v>195</v>
      </c>
      <c r="H32" s="12">
        <v>2800</v>
      </c>
      <c r="I32" s="12">
        <v>2800</v>
      </c>
      <c r="J32" s="9"/>
      <c r="K32" s="12"/>
      <c r="L32" s="63">
        <f t="shared" si="12"/>
        <v>2800</v>
      </c>
      <c r="M32" s="63" t="e">
        <f t="shared" si="13"/>
        <v>#REF!</v>
      </c>
      <c r="N32" s="12"/>
      <c r="O32" s="62">
        <f t="shared" si="17"/>
        <v>2800</v>
      </c>
      <c r="P32" s="9" t="e">
        <f>V32+W32++#REF!</f>
        <v>#REF!</v>
      </c>
      <c r="Q32" s="9" t="e">
        <f>#REF!+#REF!++#REF!</f>
        <v>#REF!</v>
      </c>
      <c r="R32" s="15">
        <v>400</v>
      </c>
      <c r="S32" s="15"/>
      <c r="T32" s="15"/>
      <c r="U32" s="15">
        <f t="shared" si="14"/>
        <v>400</v>
      </c>
      <c r="V32" s="9"/>
      <c r="W32" s="9"/>
      <c r="X32" s="9">
        <v>400</v>
      </c>
      <c r="Y32" s="9"/>
      <c r="Z32" s="9"/>
      <c r="AA32" s="63">
        <f t="shared" si="15"/>
        <v>400</v>
      </c>
      <c r="AB32" s="9">
        <v>0</v>
      </c>
      <c r="AC32" s="9">
        <v>0</v>
      </c>
      <c r="AD32" s="69"/>
      <c r="AE32" s="60"/>
      <c r="AF32" s="60"/>
      <c r="AG32" s="60"/>
    </row>
    <row r="33" spans="1:33" ht="31.5">
      <c r="A33" s="8" t="s">
        <v>17</v>
      </c>
      <c r="B33" s="11" t="s">
        <v>22</v>
      </c>
      <c r="C33" s="39" t="s">
        <v>90</v>
      </c>
      <c r="D33" s="8" t="s">
        <v>20</v>
      </c>
      <c r="E33" s="8"/>
      <c r="F33" s="8" t="s">
        <v>36</v>
      </c>
      <c r="G33" s="8" t="s">
        <v>25</v>
      </c>
      <c r="H33" s="12">
        <v>6500</v>
      </c>
      <c r="I33" s="12">
        <v>6500</v>
      </c>
      <c r="J33" s="9"/>
      <c r="K33" s="12"/>
      <c r="L33" s="63">
        <f t="shared" si="12"/>
        <v>6500</v>
      </c>
      <c r="M33" s="63">
        <v>2500</v>
      </c>
      <c r="N33" s="12"/>
      <c r="O33" s="62">
        <f>P33</f>
        <v>2500</v>
      </c>
      <c r="P33" s="9">
        <v>2500</v>
      </c>
      <c r="Q33" s="9"/>
      <c r="R33" s="15">
        <v>4000</v>
      </c>
      <c r="S33" s="15">
        <v>270</v>
      </c>
      <c r="T33" s="40"/>
      <c r="U33" s="15">
        <f t="shared" si="14"/>
        <v>3730</v>
      </c>
      <c r="V33" s="9"/>
      <c r="W33" s="9"/>
      <c r="X33" s="9"/>
      <c r="Y33" s="9">
        <v>1500</v>
      </c>
      <c r="Z33" s="9">
        <f>1500-200</f>
        <v>1300</v>
      </c>
      <c r="AA33" s="63"/>
      <c r="AB33" s="9">
        <f>2500-270</f>
        <v>2230</v>
      </c>
      <c r="AC33" s="9">
        <f>2230+200</f>
        <v>2430</v>
      </c>
      <c r="AD33" s="69"/>
      <c r="AE33" s="60"/>
      <c r="AF33" s="60"/>
      <c r="AG33" s="60"/>
    </row>
    <row r="34" spans="1:33" ht="31.5">
      <c r="A34" s="8" t="s">
        <v>17</v>
      </c>
      <c r="B34" s="11" t="s">
        <v>136</v>
      </c>
      <c r="C34" s="39" t="s">
        <v>90</v>
      </c>
      <c r="D34" s="8"/>
      <c r="E34" s="8"/>
      <c r="F34" s="8"/>
      <c r="G34" s="8"/>
      <c r="H34" s="12"/>
      <c r="I34" s="12"/>
      <c r="J34" s="9"/>
      <c r="K34" s="12"/>
      <c r="L34" s="63"/>
      <c r="M34" s="63"/>
      <c r="N34" s="12"/>
      <c r="O34" s="62">
        <f>P34</f>
        <v>4154</v>
      </c>
      <c r="P34" s="9">
        <v>4154</v>
      </c>
      <c r="Q34" s="9"/>
      <c r="R34" s="15">
        <v>4154</v>
      </c>
      <c r="S34" s="15">
        <v>2000</v>
      </c>
      <c r="T34" s="15"/>
      <c r="U34" s="15">
        <f t="shared" si="14"/>
        <v>2154</v>
      </c>
      <c r="V34" s="9"/>
      <c r="W34" s="9"/>
      <c r="X34" s="9"/>
      <c r="Y34" s="9"/>
      <c r="Z34" s="9"/>
      <c r="AA34" s="63"/>
      <c r="AB34" s="9">
        <f>4154-2000</f>
        <v>2154</v>
      </c>
      <c r="AC34" s="9">
        <v>2154</v>
      </c>
      <c r="AD34" s="69"/>
      <c r="AE34" s="60"/>
      <c r="AF34" s="60"/>
      <c r="AG34" s="60"/>
    </row>
    <row r="35" spans="1:33" ht="31.5">
      <c r="A35" s="8" t="s">
        <v>17</v>
      </c>
      <c r="B35" s="11" t="s">
        <v>28</v>
      </c>
      <c r="C35" s="39" t="s">
        <v>90</v>
      </c>
      <c r="D35" s="8"/>
      <c r="E35" s="8"/>
      <c r="F35" s="8"/>
      <c r="G35" s="8"/>
      <c r="H35" s="12">
        <v>1191</v>
      </c>
      <c r="I35" s="12">
        <f>H35</f>
        <v>1191</v>
      </c>
      <c r="J35" s="9"/>
      <c r="K35" s="12"/>
      <c r="L35" s="63"/>
      <c r="M35" s="63"/>
      <c r="N35" s="12"/>
      <c r="O35" s="62"/>
      <c r="P35" s="9"/>
      <c r="Q35" s="9"/>
      <c r="R35" s="15">
        <v>700</v>
      </c>
      <c r="S35" s="15"/>
      <c r="T35" s="15">
        <v>360</v>
      </c>
      <c r="U35" s="15">
        <f t="shared" si="14"/>
        <v>1060</v>
      </c>
      <c r="V35" s="9"/>
      <c r="W35" s="9"/>
      <c r="X35" s="9"/>
      <c r="Y35" s="9"/>
      <c r="Z35" s="9"/>
      <c r="AA35" s="63"/>
      <c r="AB35" s="9">
        <v>700</v>
      </c>
      <c r="AC35" s="9">
        <f>700+360</f>
        <v>1060</v>
      </c>
      <c r="AD35" s="69"/>
      <c r="AE35" s="60"/>
      <c r="AF35" s="60"/>
      <c r="AG35" s="60"/>
    </row>
    <row r="36" spans="1:33" ht="31.5">
      <c r="A36" s="8" t="s">
        <v>17</v>
      </c>
      <c r="B36" s="11" t="s">
        <v>196</v>
      </c>
      <c r="C36" s="39" t="s">
        <v>90</v>
      </c>
      <c r="D36" s="8"/>
      <c r="E36" s="8"/>
      <c r="F36" s="8"/>
      <c r="G36" s="8"/>
      <c r="H36" s="12"/>
      <c r="I36" s="12"/>
      <c r="J36" s="9"/>
      <c r="K36" s="12"/>
      <c r="L36" s="63"/>
      <c r="M36" s="63"/>
      <c r="N36" s="12"/>
      <c r="O36" s="62"/>
      <c r="P36" s="9"/>
      <c r="Q36" s="9"/>
      <c r="R36" s="15">
        <v>0</v>
      </c>
      <c r="S36" s="15"/>
      <c r="T36" s="15">
        <v>500</v>
      </c>
      <c r="U36" s="15">
        <f t="shared" si="14"/>
        <v>500</v>
      </c>
      <c r="V36" s="9"/>
      <c r="W36" s="9"/>
      <c r="X36" s="9"/>
      <c r="Y36" s="9">
        <v>500</v>
      </c>
      <c r="Z36" s="9">
        <v>500</v>
      </c>
      <c r="AA36" s="63"/>
      <c r="AB36" s="9"/>
      <c r="AC36" s="9"/>
      <c r="AD36" s="69"/>
      <c r="AE36" s="60"/>
      <c r="AF36" s="60"/>
      <c r="AG36" s="60"/>
    </row>
    <row r="37" spans="1:33">
      <c r="A37" s="73" t="s">
        <v>31</v>
      </c>
      <c r="B37" s="61" t="s">
        <v>197</v>
      </c>
      <c r="C37" s="37"/>
      <c r="D37" s="57"/>
      <c r="E37" s="57"/>
      <c r="F37" s="57"/>
      <c r="G37" s="74"/>
      <c r="H37" s="75">
        <f t="shared" ref="H37:P37" si="18">H38+H47+H53+H62+H71+H80+H89+H97+H106</f>
        <v>269648.092</v>
      </c>
      <c r="I37" s="75">
        <f t="shared" si="18"/>
        <v>204835.29800000001</v>
      </c>
      <c r="J37" s="75">
        <f t="shared" si="18"/>
        <v>0</v>
      </c>
      <c r="K37" s="75">
        <f t="shared" si="18"/>
        <v>0</v>
      </c>
      <c r="L37" s="75" t="e">
        <f t="shared" si="18"/>
        <v>#REF!</v>
      </c>
      <c r="M37" s="75" t="e">
        <f t="shared" si="18"/>
        <v>#REF!</v>
      </c>
      <c r="N37" s="75">
        <f t="shared" si="18"/>
        <v>0</v>
      </c>
      <c r="O37" s="75" t="e">
        <f t="shared" si="18"/>
        <v>#REF!</v>
      </c>
      <c r="P37" s="75" t="e">
        <f t="shared" si="18"/>
        <v>#REF!</v>
      </c>
      <c r="Q37" s="75"/>
      <c r="R37" s="75">
        <f t="shared" ref="R37:AA37" si="19">R38+R47+R53+R62+R71+R80+R89+R97+R106</f>
        <v>56470</v>
      </c>
      <c r="S37" s="75"/>
      <c r="T37" s="75"/>
      <c r="U37" s="75">
        <f t="shared" si="19"/>
        <v>54607</v>
      </c>
      <c r="V37" s="75">
        <f t="shared" si="19"/>
        <v>12087</v>
      </c>
      <c r="W37" s="75">
        <f t="shared" si="19"/>
        <v>13900</v>
      </c>
      <c r="X37" s="75">
        <f t="shared" si="19"/>
        <v>14850</v>
      </c>
      <c r="Y37" s="75">
        <f t="shared" si="19"/>
        <v>9733</v>
      </c>
      <c r="Z37" s="75">
        <f t="shared" si="19"/>
        <v>8671</v>
      </c>
      <c r="AA37" s="75">
        <f t="shared" si="19"/>
        <v>50570</v>
      </c>
      <c r="AB37" s="75">
        <f>AB38+AB47+AB53+AB62+AB71+AB80+AB89+AB97+AB106</f>
        <v>5300</v>
      </c>
      <c r="AC37" s="75">
        <f t="shared" ref="AC37" si="20">AC38+AC47+AC53+AC62+AC71+AC80+AC89+AC97+AC106</f>
        <v>5099</v>
      </c>
      <c r="AD37" s="59"/>
      <c r="AE37" s="60"/>
      <c r="AF37" s="60"/>
      <c r="AG37" s="60"/>
    </row>
    <row r="38" spans="1:33">
      <c r="A38" s="76" t="s">
        <v>198</v>
      </c>
      <c r="B38" s="77" t="s">
        <v>199</v>
      </c>
      <c r="C38" s="78"/>
      <c r="D38" s="57"/>
      <c r="E38" s="57"/>
      <c r="F38" s="57"/>
      <c r="G38" s="65"/>
      <c r="H38" s="79">
        <f>H39</f>
        <v>24924</v>
      </c>
      <c r="I38" s="79">
        <f t="shared" ref="I38:AC38" si="21">I39</f>
        <v>18650</v>
      </c>
      <c r="J38" s="79">
        <f t="shared" si="21"/>
        <v>0</v>
      </c>
      <c r="K38" s="79">
        <f t="shared" si="21"/>
        <v>0</v>
      </c>
      <c r="L38" s="79">
        <f t="shared" si="21"/>
        <v>24924</v>
      </c>
      <c r="M38" s="79" t="e">
        <f t="shared" si="21"/>
        <v>#REF!</v>
      </c>
      <c r="N38" s="79">
        <f t="shared" si="21"/>
        <v>0</v>
      </c>
      <c r="O38" s="79">
        <f t="shared" si="21"/>
        <v>24924</v>
      </c>
      <c r="P38" s="79" t="e">
        <f t="shared" si="21"/>
        <v>#REF!</v>
      </c>
      <c r="Q38" s="79">
        <f t="shared" si="21"/>
        <v>0</v>
      </c>
      <c r="R38" s="79">
        <f t="shared" si="21"/>
        <v>5900</v>
      </c>
      <c r="S38" s="79"/>
      <c r="T38" s="79"/>
      <c r="U38" s="79">
        <f t="shared" si="21"/>
        <v>5600</v>
      </c>
      <c r="V38" s="79">
        <f t="shared" si="21"/>
        <v>1800</v>
      </c>
      <c r="W38" s="79">
        <f t="shared" si="21"/>
        <v>600</v>
      </c>
      <c r="X38" s="79">
        <f t="shared" si="21"/>
        <v>2100</v>
      </c>
      <c r="Y38" s="79">
        <f t="shared" si="21"/>
        <v>1100</v>
      </c>
      <c r="Z38" s="79">
        <f t="shared" si="21"/>
        <v>300</v>
      </c>
      <c r="AA38" s="79">
        <f t="shared" si="21"/>
        <v>5600</v>
      </c>
      <c r="AB38" s="79">
        <f t="shared" si="21"/>
        <v>300</v>
      </c>
      <c r="AC38" s="79">
        <f t="shared" si="21"/>
        <v>800</v>
      </c>
      <c r="AD38" s="59"/>
      <c r="AE38" s="60"/>
      <c r="AF38" s="60"/>
      <c r="AG38" s="60"/>
    </row>
    <row r="39" spans="1:33" s="84" customFormat="1" ht="31.5">
      <c r="A39" s="41" t="s">
        <v>145</v>
      </c>
      <c r="B39" s="80" t="s">
        <v>162</v>
      </c>
      <c r="C39" s="41"/>
      <c r="D39" s="81"/>
      <c r="E39" s="81"/>
      <c r="F39" s="81"/>
      <c r="G39" s="41"/>
      <c r="H39" s="82">
        <f>SUM(H40:H46)</f>
        <v>24924</v>
      </c>
      <c r="I39" s="82">
        <f t="shared" ref="I39:AC39" si="22">SUM(I40:I46)</f>
        <v>18650</v>
      </c>
      <c r="J39" s="82">
        <f t="shared" si="22"/>
        <v>0</v>
      </c>
      <c r="K39" s="82">
        <f t="shared" si="22"/>
        <v>0</v>
      </c>
      <c r="L39" s="82">
        <f t="shared" si="22"/>
        <v>24924</v>
      </c>
      <c r="M39" s="82" t="e">
        <f t="shared" si="22"/>
        <v>#REF!</v>
      </c>
      <c r="N39" s="82">
        <f t="shared" si="22"/>
        <v>0</v>
      </c>
      <c r="O39" s="82">
        <f t="shared" si="22"/>
        <v>24924</v>
      </c>
      <c r="P39" s="82" t="e">
        <f t="shared" si="22"/>
        <v>#REF!</v>
      </c>
      <c r="Q39" s="82">
        <f t="shared" si="22"/>
        <v>0</v>
      </c>
      <c r="R39" s="82">
        <f t="shared" si="22"/>
        <v>5900</v>
      </c>
      <c r="S39" s="82"/>
      <c r="T39" s="82"/>
      <c r="U39" s="82">
        <f t="shared" si="22"/>
        <v>5600</v>
      </c>
      <c r="V39" s="82">
        <f t="shared" si="22"/>
        <v>1800</v>
      </c>
      <c r="W39" s="82">
        <f t="shared" si="22"/>
        <v>600</v>
      </c>
      <c r="X39" s="82">
        <f t="shared" si="22"/>
        <v>2100</v>
      </c>
      <c r="Y39" s="82">
        <f t="shared" si="22"/>
        <v>1100</v>
      </c>
      <c r="Z39" s="82">
        <f t="shared" si="22"/>
        <v>300</v>
      </c>
      <c r="AA39" s="82">
        <f t="shared" si="22"/>
        <v>5600</v>
      </c>
      <c r="AB39" s="82">
        <f t="shared" si="22"/>
        <v>300</v>
      </c>
      <c r="AC39" s="82">
        <f t="shared" si="22"/>
        <v>800</v>
      </c>
      <c r="AD39" s="83"/>
      <c r="AE39" s="60"/>
      <c r="AF39" s="60"/>
      <c r="AG39" s="60"/>
    </row>
    <row r="40" spans="1:33" ht="31.5">
      <c r="A40" s="57" t="s">
        <v>17</v>
      </c>
      <c r="B40" s="85" t="s">
        <v>200</v>
      </c>
      <c r="C40" s="47" t="s">
        <v>32</v>
      </c>
      <c r="D40" s="57" t="s">
        <v>33</v>
      </c>
      <c r="E40" s="57"/>
      <c r="F40" s="57"/>
      <c r="G40" s="65"/>
      <c r="H40" s="66">
        <v>450</v>
      </c>
      <c r="I40" s="66">
        <f>H40</f>
        <v>450</v>
      </c>
      <c r="J40" s="63"/>
      <c r="K40" s="63"/>
      <c r="L40" s="63">
        <f t="shared" ref="L40:L46" si="23">H40-J40</f>
        <v>450</v>
      </c>
      <c r="M40" s="63" t="e">
        <f t="shared" ref="M40:M46" si="24">P40</f>
        <v>#REF!</v>
      </c>
      <c r="N40" s="63"/>
      <c r="O40" s="62">
        <f t="shared" ref="O40:O46" si="25">L40</f>
        <v>450</v>
      </c>
      <c r="P40" s="62" t="e">
        <f>V40+W40+#REF!</f>
        <v>#REF!</v>
      </c>
      <c r="Q40" s="63"/>
      <c r="R40" s="15">
        <v>450</v>
      </c>
      <c r="S40" s="15"/>
      <c r="T40" s="15"/>
      <c r="U40" s="15">
        <f t="shared" ref="U40:U46" si="26">V40+W40+X40+Z40+AC40</f>
        <v>450</v>
      </c>
      <c r="V40" s="63">
        <v>450</v>
      </c>
      <c r="W40" s="66"/>
      <c r="X40" s="63"/>
      <c r="Y40" s="63"/>
      <c r="Z40" s="63"/>
      <c r="AA40" s="63">
        <f t="shared" ref="AA40:AA46" si="27">V40+W40+X40+Y40</f>
        <v>450</v>
      </c>
      <c r="AB40" s="63"/>
      <c r="AC40" s="63"/>
      <c r="AD40" s="69"/>
      <c r="AE40" s="60"/>
      <c r="AF40" s="60"/>
      <c r="AG40" s="60"/>
    </row>
    <row r="41" spans="1:33" ht="31.5">
      <c r="A41" s="86" t="s">
        <v>17</v>
      </c>
      <c r="B41" s="87" t="s">
        <v>201</v>
      </c>
      <c r="C41" s="47" t="s">
        <v>32</v>
      </c>
      <c r="D41" s="57" t="s">
        <v>33</v>
      </c>
      <c r="E41" s="65" t="s">
        <v>101</v>
      </c>
      <c r="F41" s="67" t="s">
        <v>202</v>
      </c>
      <c r="G41" s="65" t="s">
        <v>203</v>
      </c>
      <c r="H41" s="68">
        <v>3451</v>
      </c>
      <c r="I41" s="68">
        <v>2000</v>
      </c>
      <c r="J41" s="63"/>
      <c r="K41" s="63"/>
      <c r="L41" s="63">
        <f t="shared" si="23"/>
        <v>3451</v>
      </c>
      <c r="M41" s="63" t="e">
        <f t="shared" si="24"/>
        <v>#REF!</v>
      </c>
      <c r="N41" s="63"/>
      <c r="O41" s="62">
        <f t="shared" si="25"/>
        <v>3451</v>
      </c>
      <c r="P41" s="62" t="e">
        <f>V41+W41+#REF!</f>
        <v>#REF!</v>
      </c>
      <c r="Q41" s="63"/>
      <c r="R41" s="15">
        <v>600</v>
      </c>
      <c r="S41" s="15"/>
      <c r="T41" s="15"/>
      <c r="U41" s="15">
        <f t="shared" si="26"/>
        <v>600</v>
      </c>
      <c r="V41" s="63">
        <v>600</v>
      </c>
      <c r="W41" s="79"/>
      <c r="X41" s="63"/>
      <c r="Y41" s="63"/>
      <c r="Z41" s="63"/>
      <c r="AA41" s="63">
        <f t="shared" si="27"/>
        <v>600</v>
      </c>
      <c r="AB41" s="63"/>
      <c r="AC41" s="63"/>
      <c r="AD41" s="69"/>
      <c r="AE41" s="60"/>
      <c r="AF41" s="60"/>
      <c r="AG41" s="60"/>
    </row>
    <row r="42" spans="1:33" ht="31.5">
      <c r="A42" s="86" t="s">
        <v>17</v>
      </c>
      <c r="B42" s="87" t="s">
        <v>204</v>
      </c>
      <c r="C42" s="47" t="s">
        <v>32</v>
      </c>
      <c r="D42" s="57" t="s">
        <v>33</v>
      </c>
      <c r="E42" s="65" t="s">
        <v>205</v>
      </c>
      <c r="F42" s="67" t="s">
        <v>206</v>
      </c>
      <c r="G42" s="65" t="s">
        <v>207</v>
      </c>
      <c r="H42" s="68">
        <v>2000</v>
      </c>
      <c r="I42" s="68">
        <v>2000</v>
      </c>
      <c r="J42" s="63"/>
      <c r="K42" s="63"/>
      <c r="L42" s="63">
        <f t="shared" si="23"/>
        <v>2000</v>
      </c>
      <c r="M42" s="63" t="e">
        <f t="shared" si="24"/>
        <v>#REF!</v>
      </c>
      <c r="N42" s="63"/>
      <c r="O42" s="62">
        <f t="shared" si="25"/>
        <v>2000</v>
      </c>
      <c r="P42" s="62" t="e">
        <f>V42+W42+#REF!</f>
        <v>#REF!</v>
      </c>
      <c r="Q42" s="63"/>
      <c r="R42" s="15">
        <v>750</v>
      </c>
      <c r="S42" s="15"/>
      <c r="T42" s="15"/>
      <c r="U42" s="15">
        <f t="shared" si="26"/>
        <v>750</v>
      </c>
      <c r="V42" s="63">
        <v>750</v>
      </c>
      <c r="W42" s="79"/>
      <c r="X42" s="63"/>
      <c r="Y42" s="63"/>
      <c r="Z42" s="63"/>
      <c r="AA42" s="63">
        <f t="shared" si="27"/>
        <v>750</v>
      </c>
      <c r="AB42" s="63"/>
      <c r="AC42" s="63"/>
      <c r="AD42" s="69"/>
      <c r="AE42" s="60"/>
      <c r="AF42" s="60"/>
      <c r="AG42" s="60"/>
    </row>
    <row r="43" spans="1:33" ht="63">
      <c r="A43" s="88" t="s">
        <v>17</v>
      </c>
      <c r="B43" s="49" t="s">
        <v>208</v>
      </c>
      <c r="C43" s="47" t="s">
        <v>32</v>
      </c>
      <c r="D43" s="57" t="s">
        <v>33</v>
      </c>
      <c r="E43" s="65" t="s">
        <v>60</v>
      </c>
      <c r="F43" s="67" t="s">
        <v>34</v>
      </c>
      <c r="G43" s="65" t="s">
        <v>209</v>
      </c>
      <c r="H43" s="66">
        <v>1500</v>
      </c>
      <c r="I43" s="66">
        <v>1200</v>
      </c>
      <c r="J43" s="63"/>
      <c r="K43" s="63"/>
      <c r="L43" s="63">
        <f t="shared" si="23"/>
        <v>1500</v>
      </c>
      <c r="M43" s="63" t="e">
        <f t="shared" si="24"/>
        <v>#REF!</v>
      </c>
      <c r="N43" s="63"/>
      <c r="O43" s="62">
        <f t="shared" si="25"/>
        <v>1500</v>
      </c>
      <c r="P43" s="62" t="e">
        <f>V43+W43+#REF!</f>
        <v>#REF!</v>
      </c>
      <c r="Q43" s="63"/>
      <c r="R43" s="15">
        <v>600</v>
      </c>
      <c r="S43" s="15"/>
      <c r="T43" s="15"/>
      <c r="U43" s="15">
        <f t="shared" si="26"/>
        <v>600</v>
      </c>
      <c r="V43" s="63"/>
      <c r="W43" s="89">
        <v>600</v>
      </c>
      <c r="X43" s="63"/>
      <c r="Y43" s="63"/>
      <c r="Z43" s="63"/>
      <c r="AA43" s="63">
        <f t="shared" si="27"/>
        <v>600</v>
      </c>
      <c r="AB43" s="63"/>
      <c r="AC43" s="63"/>
      <c r="AD43" s="69"/>
      <c r="AE43" s="60"/>
      <c r="AF43" s="60"/>
      <c r="AG43" s="60"/>
    </row>
    <row r="44" spans="1:33" ht="31.5">
      <c r="A44" s="48" t="s">
        <v>17</v>
      </c>
      <c r="B44" s="49" t="s">
        <v>102</v>
      </c>
      <c r="C44" s="47" t="s">
        <v>32</v>
      </c>
      <c r="D44" s="57" t="s">
        <v>33</v>
      </c>
      <c r="E44" s="65" t="s">
        <v>210</v>
      </c>
      <c r="F44" s="67" t="s">
        <v>34</v>
      </c>
      <c r="G44" s="65" t="s">
        <v>104</v>
      </c>
      <c r="H44" s="66">
        <v>7560</v>
      </c>
      <c r="I44" s="66">
        <v>6000</v>
      </c>
      <c r="J44" s="63"/>
      <c r="K44" s="63"/>
      <c r="L44" s="63">
        <f t="shared" si="23"/>
        <v>7560</v>
      </c>
      <c r="M44" s="63" t="e">
        <f t="shared" si="24"/>
        <v>#REF!</v>
      </c>
      <c r="N44" s="63"/>
      <c r="O44" s="62">
        <f t="shared" si="25"/>
        <v>7560</v>
      </c>
      <c r="P44" s="62" t="e">
        <f>V44+W44+#REF!</f>
        <v>#REF!</v>
      </c>
      <c r="Q44" s="63"/>
      <c r="R44" s="15">
        <v>1000</v>
      </c>
      <c r="S44" s="15">
        <v>300</v>
      </c>
      <c r="T44" s="15"/>
      <c r="U44" s="15">
        <f t="shared" si="26"/>
        <v>700</v>
      </c>
      <c r="V44" s="63"/>
      <c r="W44" s="63"/>
      <c r="X44" s="63">
        <v>450</v>
      </c>
      <c r="Y44" s="63">
        <v>300</v>
      </c>
      <c r="Z44" s="63">
        <f>300-300</f>
        <v>0</v>
      </c>
      <c r="AA44" s="63">
        <f t="shared" si="27"/>
        <v>750</v>
      </c>
      <c r="AB44" s="63">
        <v>250</v>
      </c>
      <c r="AC44" s="63">
        <v>250</v>
      </c>
      <c r="AD44" s="69"/>
      <c r="AE44" s="60"/>
      <c r="AF44" s="60"/>
      <c r="AG44" s="60"/>
    </row>
    <row r="45" spans="1:33" ht="63">
      <c r="A45" s="48" t="s">
        <v>17</v>
      </c>
      <c r="B45" s="49" t="s">
        <v>105</v>
      </c>
      <c r="C45" s="47" t="s">
        <v>32</v>
      </c>
      <c r="D45" s="57" t="s">
        <v>33</v>
      </c>
      <c r="E45" s="65" t="s">
        <v>211</v>
      </c>
      <c r="F45" s="67" t="s">
        <v>34</v>
      </c>
      <c r="G45" s="65" t="s">
        <v>106</v>
      </c>
      <c r="H45" s="66">
        <v>5000</v>
      </c>
      <c r="I45" s="66">
        <v>4000</v>
      </c>
      <c r="J45" s="63"/>
      <c r="K45" s="63"/>
      <c r="L45" s="63">
        <f t="shared" si="23"/>
        <v>5000</v>
      </c>
      <c r="M45" s="63" t="e">
        <f t="shared" si="24"/>
        <v>#REF!</v>
      </c>
      <c r="N45" s="63"/>
      <c r="O45" s="62">
        <f t="shared" si="25"/>
        <v>5000</v>
      </c>
      <c r="P45" s="62" t="e">
        <f>V45+W45+#REF!</f>
        <v>#REF!</v>
      </c>
      <c r="Q45" s="63"/>
      <c r="R45" s="15">
        <v>500</v>
      </c>
      <c r="S45" s="15"/>
      <c r="T45" s="15"/>
      <c r="U45" s="15">
        <f t="shared" si="26"/>
        <v>500</v>
      </c>
      <c r="V45" s="63"/>
      <c r="W45" s="63"/>
      <c r="X45" s="63">
        <v>450</v>
      </c>
      <c r="Y45" s="63"/>
      <c r="Z45" s="63"/>
      <c r="AA45" s="63">
        <f t="shared" si="27"/>
        <v>450</v>
      </c>
      <c r="AB45" s="63">
        <v>50</v>
      </c>
      <c r="AC45" s="63">
        <v>50</v>
      </c>
      <c r="AD45" s="69"/>
      <c r="AE45" s="60"/>
      <c r="AF45" s="60"/>
      <c r="AG45" s="60"/>
    </row>
    <row r="46" spans="1:33" ht="63">
      <c r="A46" s="48" t="s">
        <v>17</v>
      </c>
      <c r="B46" s="49" t="s">
        <v>212</v>
      </c>
      <c r="C46" s="47" t="s">
        <v>32</v>
      </c>
      <c r="D46" s="65" t="s">
        <v>485</v>
      </c>
      <c r="E46" s="14" t="s">
        <v>482</v>
      </c>
      <c r="F46" s="8" t="s">
        <v>483</v>
      </c>
      <c r="G46" s="14" t="s">
        <v>484</v>
      </c>
      <c r="H46" s="12">
        <v>4963</v>
      </c>
      <c r="I46" s="12">
        <v>3000</v>
      </c>
      <c r="J46" s="63"/>
      <c r="K46" s="63"/>
      <c r="L46" s="63">
        <f t="shared" si="23"/>
        <v>4963</v>
      </c>
      <c r="M46" s="63" t="e">
        <f t="shared" si="24"/>
        <v>#REF!</v>
      </c>
      <c r="N46" s="63"/>
      <c r="O46" s="62">
        <f t="shared" si="25"/>
        <v>4963</v>
      </c>
      <c r="P46" s="62" t="e">
        <f>V46+W46+#REF!</f>
        <v>#REF!</v>
      </c>
      <c r="Q46" s="63"/>
      <c r="R46" s="15">
        <v>2000</v>
      </c>
      <c r="S46" s="15"/>
      <c r="T46" s="15"/>
      <c r="U46" s="15">
        <f t="shared" si="26"/>
        <v>2000</v>
      </c>
      <c r="V46" s="63"/>
      <c r="W46" s="63"/>
      <c r="X46" s="63">
        <v>1200</v>
      </c>
      <c r="Y46" s="63">
        <v>800</v>
      </c>
      <c r="Z46" s="63">
        <f>800-500</f>
        <v>300</v>
      </c>
      <c r="AA46" s="63">
        <f t="shared" si="27"/>
        <v>2000</v>
      </c>
      <c r="AB46" s="63"/>
      <c r="AC46" s="63">
        <v>500</v>
      </c>
      <c r="AD46" s="69"/>
      <c r="AE46" s="60"/>
      <c r="AF46" s="60"/>
      <c r="AG46" s="60"/>
    </row>
    <row r="47" spans="1:33">
      <c r="A47" s="76" t="s">
        <v>213</v>
      </c>
      <c r="B47" s="77" t="s">
        <v>214</v>
      </c>
      <c r="C47" s="78"/>
      <c r="D47" s="57"/>
      <c r="E47" s="57"/>
      <c r="F47" s="57"/>
      <c r="G47" s="65"/>
      <c r="H47" s="79">
        <f t="shared" ref="H47:AC47" si="28">SUM(H49:H52)</f>
        <v>18500</v>
      </c>
      <c r="I47" s="79">
        <f t="shared" si="28"/>
        <v>14800</v>
      </c>
      <c r="J47" s="79">
        <f t="shared" si="28"/>
        <v>0</v>
      </c>
      <c r="K47" s="79">
        <f t="shared" si="28"/>
        <v>0</v>
      </c>
      <c r="L47" s="79">
        <f t="shared" si="28"/>
        <v>18500</v>
      </c>
      <c r="M47" s="79" t="e">
        <f t="shared" si="28"/>
        <v>#REF!</v>
      </c>
      <c r="N47" s="79">
        <f t="shared" si="28"/>
        <v>0</v>
      </c>
      <c r="O47" s="79">
        <f t="shared" si="28"/>
        <v>18500</v>
      </c>
      <c r="P47" s="79" t="e">
        <f>P48</f>
        <v>#REF!</v>
      </c>
      <c r="Q47" s="79">
        <f t="shared" si="28"/>
        <v>0</v>
      </c>
      <c r="R47" s="79">
        <f t="shared" si="28"/>
        <v>2700</v>
      </c>
      <c r="S47" s="79"/>
      <c r="T47" s="79"/>
      <c r="U47" s="79">
        <f t="shared" si="28"/>
        <v>2700</v>
      </c>
      <c r="V47" s="79">
        <f t="shared" si="28"/>
        <v>0</v>
      </c>
      <c r="W47" s="79">
        <f t="shared" si="28"/>
        <v>900</v>
      </c>
      <c r="X47" s="79">
        <f t="shared" si="28"/>
        <v>1650</v>
      </c>
      <c r="Y47" s="79">
        <f t="shared" si="28"/>
        <v>150</v>
      </c>
      <c r="Z47" s="79">
        <f t="shared" si="28"/>
        <v>150</v>
      </c>
      <c r="AA47" s="79">
        <f t="shared" si="28"/>
        <v>2700</v>
      </c>
      <c r="AB47" s="79">
        <f t="shared" si="28"/>
        <v>0</v>
      </c>
      <c r="AC47" s="79">
        <f t="shared" si="28"/>
        <v>0</v>
      </c>
      <c r="AD47" s="59"/>
      <c r="AE47" s="60"/>
      <c r="AF47" s="60"/>
      <c r="AG47" s="60"/>
    </row>
    <row r="48" spans="1:33" s="84" customFormat="1" ht="31.5">
      <c r="A48" s="41" t="s">
        <v>145</v>
      </c>
      <c r="B48" s="80" t="s">
        <v>162</v>
      </c>
      <c r="C48" s="41"/>
      <c r="D48" s="81"/>
      <c r="E48" s="81"/>
      <c r="F48" s="81"/>
      <c r="G48" s="41"/>
      <c r="H48" s="82">
        <f>SUM(H49:H52)</f>
        <v>18500</v>
      </c>
      <c r="I48" s="82">
        <f t="shared" ref="I48:AC48" si="29">SUM(I49:I52)</f>
        <v>14800</v>
      </c>
      <c r="J48" s="82">
        <f t="shared" si="29"/>
        <v>0</v>
      </c>
      <c r="K48" s="82">
        <f t="shared" si="29"/>
        <v>0</v>
      </c>
      <c r="L48" s="82">
        <f t="shared" si="29"/>
        <v>18500</v>
      </c>
      <c r="M48" s="82" t="e">
        <f t="shared" si="29"/>
        <v>#REF!</v>
      </c>
      <c r="N48" s="82">
        <f t="shared" si="29"/>
        <v>0</v>
      </c>
      <c r="O48" s="82">
        <f t="shared" si="29"/>
        <v>18500</v>
      </c>
      <c r="P48" s="82" t="e">
        <f t="shared" si="29"/>
        <v>#REF!</v>
      </c>
      <c r="Q48" s="82">
        <f t="shared" si="29"/>
        <v>0</v>
      </c>
      <c r="R48" s="82">
        <f t="shared" si="29"/>
        <v>2700</v>
      </c>
      <c r="S48" s="82"/>
      <c r="T48" s="82"/>
      <c r="U48" s="82">
        <f t="shared" si="29"/>
        <v>2700</v>
      </c>
      <c r="V48" s="82">
        <f t="shared" si="29"/>
        <v>0</v>
      </c>
      <c r="W48" s="82">
        <f t="shared" si="29"/>
        <v>900</v>
      </c>
      <c r="X48" s="82">
        <f t="shared" si="29"/>
        <v>1650</v>
      </c>
      <c r="Y48" s="82">
        <f t="shared" si="29"/>
        <v>150</v>
      </c>
      <c r="Z48" s="82">
        <f t="shared" si="29"/>
        <v>150</v>
      </c>
      <c r="AA48" s="82">
        <f t="shared" si="29"/>
        <v>2700</v>
      </c>
      <c r="AB48" s="82">
        <f t="shared" si="29"/>
        <v>0</v>
      </c>
      <c r="AC48" s="82">
        <f t="shared" si="29"/>
        <v>0</v>
      </c>
      <c r="AD48" s="83"/>
      <c r="AE48" s="60"/>
      <c r="AF48" s="60"/>
      <c r="AG48" s="60"/>
    </row>
    <row r="49" spans="1:33" ht="63">
      <c r="A49" s="90" t="s">
        <v>17</v>
      </c>
      <c r="B49" s="91" t="s">
        <v>215</v>
      </c>
      <c r="C49" s="47" t="s">
        <v>216</v>
      </c>
      <c r="D49" s="92" t="s">
        <v>87</v>
      </c>
      <c r="E49" s="65" t="s">
        <v>217</v>
      </c>
      <c r="F49" s="65" t="s">
        <v>34</v>
      </c>
      <c r="G49" s="65" t="s">
        <v>218</v>
      </c>
      <c r="H49" s="93">
        <v>3000</v>
      </c>
      <c r="I49" s="66">
        <v>2400</v>
      </c>
      <c r="J49" s="79"/>
      <c r="K49" s="79"/>
      <c r="L49" s="63">
        <f t="shared" ref="L49:L52" si="30">H49-J49</f>
        <v>3000</v>
      </c>
      <c r="M49" s="63" t="e">
        <f t="shared" ref="M49:M52" si="31">P49</f>
        <v>#REF!</v>
      </c>
      <c r="N49" s="79"/>
      <c r="O49" s="62">
        <f>L49</f>
        <v>3000</v>
      </c>
      <c r="P49" s="62" t="e">
        <f>V49+W49+#REF!</f>
        <v>#REF!</v>
      </c>
      <c r="Q49" s="63"/>
      <c r="R49" s="15">
        <v>600</v>
      </c>
      <c r="S49" s="15"/>
      <c r="T49" s="15"/>
      <c r="U49" s="15">
        <f>V49+W49+X49+Z49+AC49</f>
        <v>600</v>
      </c>
      <c r="V49" s="63"/>
      <c r="W49" s="68">
        <v>300</v>
      </c>
      <c r="X49" s="63">
        <v>300</v>
      </c>
      <c r="Y49" s="63"/>
      <c r="Z49" s="63"/>
      <c r="AA49" s="63">
        <f>V49+W49+X49+Y49</f>
        <v>600</v>
      </c>
      <c r="AB49" s="63"/>
      <c r="AC49" s="63"/>
      <c r="AD49" s="69"/>
      <c r="AE49" s="60"/>
      <c r="AF49" s="60"/>
      <c r="AG49" s="60"/>
    </row>
    <row r="50" spans="1:33" ht="31.5">
      <c r="A50" s="90" t="s">
        <v>17</v>
      </c>
      <c r="B50" s="91" t="s">
        <v>219</v>
      </c>
      <c r="C50" s="47" t="s">
        <v>216</v>
      </c>
      <c r="D50" s="92" t="s">
        <v>87</v>
      </c>
      <c r="E50" s="65" t="s">
        <v>220</v>
      </c>
      <c r="F50" s="65" t="s">
        <v>36</v>
      </c>
      <c r="G50" s="65" t="s">
        <v>221</v>
      </c>
      <c r="H50" s="93">
        <v>7000</v>
      </c>
      <c r="I50" s="66">
        <v>5600</v>
      </c>
      <c r="J50" s="79"/>
      <c r="K50" s="79"/>
      <c r="L50" s="63">
        <f t="shared" si="30"/>
        <v>7000</v>
      </c>
      <c r="M50" s="63">
        <f t="shared" si="31"/>
        <v>500</v>
      </c>
      <c r="N50" s="79"/>
      <c r="O50" s="62">
        <f>L50</f>
        <v>7000</v>
      </c>
      <c r="P50" s="62">
        <v>500</v>
      </c>
      <c r="Q50" s="63"/>
      <c r="R50" s="15">
        <v>500</v>
      </c>
      <c r="S50" s="15"/>
      <c r="T50" s="15"/>
      <c r="U50" s="15">
        <f>V50+W50+X50+Z50+AC50</f>
        <v>500</v>
      </c>
      <c r="V50" s="63"/>
      <c r="W50" s="68"/>
      <c r="X50" s="63">
        <v>450</v>
      </c>
      <c r="Y50" s="63">
        <v>50</v>
      </c>
      <c r="Z50" s="63">
        <v>50</v>
      </c>
      <c r="AA50" s="63">
        <f>V50+W50+X50+Y50</f>
        <v>500</v>
      </c>
      <c r="AB50" s="63"/>
      <c r="AC50" s="63"/>
      <c r="AD50" s="69"/>
      <c r="AE50" s="60"/>
      <c r="AF50" s="60"/>
      <c r="AG50" s="60"/>
    </row>
    <row r="51" spans="1:33" ht="63">
      <c r="A51" s="90" t="s">
        <v>17</v>
      </c>
      <c r="B51" s="91" t="s">
        <v>222</v>
      </c>
      <c r="C51" s="47" t="s">
        <v>216</v>
      </c>
      <c r="D51" s="92" t="s">
        <v>87</v>
      </c>
      <c r="E51" s="65" t="s">
        <v>223</v>
      </c>
      <c r="F51" s="65" t="s">
        <v>34</v>
      </c>
      <c r="G51" s="65" t="s">
        <v>224</v>
      </c>
      <c r="H51" s="93">
        <v>5000</v>
      </c>
      <c r="I51" s="66">
        <v>4000</v>
      </c>
      <c r="J51" s="79"/>
      <c r="K51" s="79"/>
      <c r="L51" s="63">
        <f t="shared" si="30"/>
        <v>5000</v>
      </c>
      <c r="M51" s="63" t="e">
        <f t="shared" si="31"/>
        <v>#REF!</v>
      </c>
      <c r="N51" s="79"/>
      <c r="O51" s="62">
        <f>L51</f>
        <v>5000</v>
      </c>
      <c r="P51" s="62" t="e">
        <f>V51+W51+#REF!</f>
        <v>#REF!</v>
      </c>
      <c r="Q51" s="63"/>
      <c r="R51" s="15">
        <v>1100</v>
      </c>
      <c r="S51" s="15"/>
      <c r="T51" s="15"/>
      <c r="U51" s="15">
        <f>V51+W51+X51+Z51+AC51</f>
        <v>1100</v>
      </c>
      <c r="V51" s="63"/>
      <c r="W51" s="68">
        <v>600</v>
      </c>
      <c r="X51" s="63">
        <v>450</v>
      </c>
      <c r="Y51" s="63">
        <v>50</v>
      </c>
      <c r="Z51" s="63">
        <v>50</v>
      </c>
      <c r="AA51" s="63">
        <f>V51+W51+X51+Y51</f>
        <v>1100</v>
      </c>
      <c r="AB51" s="63"/>
      <c r="AC51" s="63"/>
      <c r="AD51" s="69"/>
      <c r="AE51" s="60"/>
      <c r="AF51" s="60"/>
      <c r="AG51" s="60"/>
    </row>
    <row r="52" spans="1:33" ht="63">
      <c r="A52" s="48" t="s">
        <v>17</v>
      </c>
      <c r="B52" s="94" t="s">
        <v>225</v>
      </c>
      <c r="C52" s="47" t="s">
        <v>216</v>
      </c>
      <c r="D52" s="92" t="s">
        <v>87</v>
      </c>
      <c r="E52" s="65" t="s">
        <v>226</v>
      </c>
      <c r="F52" s="65" t="s">
        <v>34</v>
      </c>
      <c r="G52" s="65" t="s">
        <v>227</v>
      </c>
      <c r="H52" s="62">
        <v>3500</v>
      </c>
      <c r="I52" s="62">
        <v>2800</v>
      </c>
      <c r="J52" s="63"/>
      <c r="K52" s="63"/>
      <c r="L52" s="63">
        <f t="shared" si="30"/>
        <v>3500</v>
      </c>
      <c r="M52" s="63" t="e">
        <f t="shared" si="31"/>
        <v>#REF!</v>
      </c>
      <c r="N52" s="63"/>
      <c r="O52" s="62">
        <f>L52</f>
        <v>3500</v>
      </c>
      <c r="P52" s="62" t="e">
        <f>V52+W52+#REF!</f>
        <v>#REF!</v>
      </c>
      <c r="Q52" s="63"/>
      <c r="R52" s="15">
        <v>500</v>
      </c>
      <c r="S52" s="15"/>
      <c r="T52" s="15"/>
      <c r="U52" s="15">
        <f>V52+W52+X52+Z52+AC52</f>
        <v>500</v>
      </c>
      <c r="V52" s="63"/>
      <c r="W52" s="63"/>
      <c r="X52" s="63">
        <v>450</v>
      </c>
      <c r="Y52" s="63">
        <v>50</v>
      </c>
      <c r="Z52" s="63">
        <v>50</v>
      </c>
      <c r="AA52" s="63">
        <f>V52+W52+X52+Y52</f>
        <v>500</v>
      </c>
      <c r="AB52" s="63"/>
      <c r="AC52" s="63"/>
      <c r="AD52" s="69"/>
      <c r="AE52" s="60"/>
      <c r="AF52" s="60"/>
      <c r="AG52" s="60"/>
    </row>
    <row r="53" spans="1:33">
      <c r="A53" s="76" t="s">
        <v>228</v>
      </c>
      <c r="B53" s="77" t="s">
        <v>229</v>
      </c>
      <c r="C53" s="78"/>
      <c r="D53" s="57"/>
      <c r="E53" s="57"/>
      <c r="F53" s="57"/>
      <c r="G53" s="65"/>
      <c r="H53" s="79">
        <f t="shared" ref="H53:Q53" si="32">SUM(H55:H60)</f>
        <v>23940</v>
      </c>
      <c r="I53" s="79">
        <f t="shared" si="32"/>
        <v>20797</v>
      </c>
      <c r="J53" s="79">
        <f t="shared" si="32"/>
        <v>0</v>
      </c>
      <c r="K53" s="79">
        <f t="shared" si="32"/>
        <v>0</v>
      </c>
      <c r="L53" s="79">
        <f t="shared" si="32"/>
        <v>23940</v>
      </c>
      <c r="M53" s="79" t="e">
        <f t="shared" si="32"/>
        <v>#REF!</v>
      </c>
      <c r="N53" s="79">
        <f t="shared" si="32"/>
        <v>0</v>
      </c>
      <c r="O53" s="79">
        <f t="shared" si="32"/>
        <v>23940</v>
      </c>
      <c r="P53" s="79" t="e">
        <f>P54</f>
        <v>#REF!</v>
      </c>
      <c r="Q53" s="79">
        <f t="shared" si="32"/>
        <v>0</v>
      </c>
      <c r="R53" s="79">
        <f t="shared" ref="R53:X53" si="33">R54</f>
        <v>5000</v>
      </c>
      <c r="S53" s="79"/>
      <c r="T53" s="79"/>
      <c r="U53" s="79">
        <f t="shared" si="33"/>
        <v>5000</v>
      </c>
      <c r="V53" s="79">
        <f t="shared" si="33"/>
        <v>1000</v>
      </c>
      <c r="W53" s="79">
        <f t="shared" si="33"/>
        <v>1200</v>
      </c>
      <c r="X53" s="79">
        <f t="shared" si="33"/>
        <v>1300</v>
      </c>
      <c r="Y53" s="79">
        <f>Y54</f>
        <v>1000</v>
      </c>
      <c r="Z53" s="79">
        <f>Z54</f>
        <v>738</v>
      </c>
      <c r="AA53" s="79">
        <f t="shared" ref="AA53:AB53" si="34">AA54</f>
        <v>4500</v>
      </c>
      <c r="AB53" s="79">
        <f t="shared" si="34"/>
        <v>500</v>
      </c>
      <c r="AC53" s="79">
        <f>AC54</f>
        <v>762</v>
      </c>
      <c r="AD53" s="59"/>
      <c r="AE53" s="60"/>
      <c r="AF53" s="60"/>
      <c r="AG53" s="60"/>
    </row>
    <row r="54" spans="1:33" s="84" customFormat="1" ht="31.5">
      <c r="A54" s="41" t="s">
        <v>145</v>
      </c>
      <c r="B54" s="80" t="s">
        <v>162</v>
      </c>
      <c r="C54" s="41"/>
      <c r="D54" s="81"/>
      <c r="E54" s="81"/>
      <c r="F54" s="81"/>
      <c r="G54" s="41"/>
      <c r="H54" s="82">
        <f t="shared" ref="H54:Q54" si="35">SUM(H55:H60)</f>
        <v>23940</v>
      </c>
      <c r="I54" s="82">
        <f t="shared" si="35"/>
        <v>20797</v>
      </c>
      <c r="J54" s="82">
        <f t="shared" si="35"/>
        <v>0</v>
      </c>
      <c r="K54" s="82">
        <f t="shared" si="35"/>
        <v>0</v>
      </c>
      <c r="L54" s="82">
        <f t="shared" si="35"/>
        <v>23940</v>
      </c>
      <c r="M54" s="82" t="e">
        <f t="shared" si="35"/>
        <v>#REF!</v>
      </c>
      <c r="N54" s="82">
        <f t="shared" si="35"/>
        <v>0</v>
      </c>
      <c r="O54" s="82">
        <f t="shared" si="35"/>
        <v>23940</v>
      </c>
      <c r="P54" s="82" t="e">
        <f>SUM(P55:P61)</f>
        <v>#REF!</v>
      </c>
      <c r="Q54" s="82">
        <f t="shared" si="35"/>
        <v>0</v>
      </c>
      <c r="R54" s="82">
        <f t="shared" ref="R54:Z54" si="36">SUM(R55:R61)</f>
        <v>5000</v>
      </c>
      <c r="S54" s="82"/>
      <c r="T54" s="82"/>
      <c r="U54" s="82">
        <f t="shared" si="36"/>
        <v>5000</v>
      </c>
      <c r="V54" s="82">
        <f t="shared" si="36"/>
        <v>1000</v>
      </c>
      <c r="W54" s="82">
        <f t="shared" si="36"/>
        <v>1200</v>
      </c>
      <c r="X54" s="82">
        <f t="shared" si="36"/>
        <v>1300</v>
      </c>
      <c r="Y54" s="82">
        <f t="shared" si="36"/>
        <v>1000</v>
      </c>
      <c r="Z54" s="82">
        <f t="shared" si="36"/>
        <v>738</v>
      </c>
      <c r="AA54" s="82">
        <f>SUM(AA55:AA61)</f>
        <v>4500</v>
      </c>
      <c r="AB54" s="82">
        <f>SUM(AB55:AB61)</f>
        <v>500</v>
      </c>
      <c r="AC54" s="82">
        <f t="shared" ref="AC54" si="37">SUM(AC55:AC61)</f>
        <v>762</v>
      </c>
      <c r="AD54" s="83"/>
      <c r="AE54" s="60"/>
      <c r="AF54" s="60"/>
      <c r="AG54" s="60"/>
    </row>
    <row r="55" spans="1:33" ht="31.5">
      <c r="A55" s="57" t="s">
        <v>17</v>
      </c>
      <c r="B55" s="85" t="s">
        <v>230</v>
      </c>
      <c r="C55" s="47" t="s">
        <v>39</v>
      </c>
      <c r="D55" s="57" t="s">
        <v>40</v>
      </c>
      <c r="E55" s="57"/>
      <c r="F55" s="57"/>
      <c r="G55" s="65" t="s">
        <v>231</v>
      </c>
      <c r="H55" s="66">
        <v>2343</v>
      </c>
      <c r="I55" s="66">
        <v>2000</v>
      </c>
      <c r="J55" s="63"/>
      <c r="K55" s="63"/>
      <c r="L55" s="63">
        <f t="shared" ref="L55:L59" si="38">H55-J55</f>
        <v>2343</v>
      </c>
      <c r="M55" s="63" t="e">
        <f t="shared" ref="M55:M59" si="39">P55</f>
        <v>#REF!</v>
      </c>
      <c r="N55" s="63"/>
      <c r="O55" s="62">
        <f t="shared" ref="O55:O60" si="40">L55</f>
        <v>2343</v>
      </c>
      <c r="P55" s="62" t="e">
        <f>V55+W55+#REF!</f>
        <v>#REF!</v>
      </c>
      <c r="Q55" s="63"/>
      <c r="R55" s="15">
        <v>200</v>
      </c>
      <c r="S55" s="15"/>
      <c r="T55" s="15"/>
      <c r="U55" s="15">
        <f t="shared" ref="U55:U61" si="41">V55+W55+X55+Z55+AC55</f>
        <v>200</v>
      </c>
      <c r="V55" s="63">
        <v>200</v>
      </c>
      <c r="W55" s="66"/>
      <c r="X55" s="63"/>
      <c r="Y55" s="63"/>
      <c r="Z55" s="63"/>
      <c r="AA55" s="63">
        <f t="shared" ref="AA55:AA61" si="42">V55+W55+X55+Y55</f>
        <v>200</v>
      </c>
      <c r="AB55" s="63"/>
      <c r="AC55" s="63"/>
      <c r="AD55" s="69"/>
      <c r="AE55" s="60"/>
      <c r="AF55" s="60"/>
      <c r="AG55" s="60"/>
    </row>
    <row r="56" spans="1:33" ht="31.5">
      <c r="A56" s="88" t="s">
        <v>17</v>
      </c>
      <c r="B56" s="95" t="s">
        <v>232</v>
      </c>
      <c r="C56" s="47" t="s">
        <v>39</v>
      </c>
      <c r="D56" s="57" t="s">
        <v>40</v>
      </c>
      <c r="E56" s="96" t="s">
        <v>233</v>
      </c>
      <c r="F56" s="57" t="s">
        <v>234</v>
      </c>
      <c r="G56" s="96" t="s">
        <v>235</v>
      </c>
      <c r="H56" s="97">
        <v>4987</v>
      </c>
      <c r="I56" s="97">
        <f>H56</f>
        <v>4987</v>
      </c>
      <c r="J56" s="63"/>
      <c r="K56" s="63"/>
      <c r="L56" s="63">
        <f t="shared" si="38"/>
        <v>4987</v>
      </c>
      <c r="M56" s="63" t="e">
        <f t="shared" si="39"/>
        <v>#REF!</v>
      </c>
      <c r="N56" s="63"/>
      <c r="O56" s="62">
        <f t="shared" si="40"/>
        <v>4987</v>
      </c>
      <c r="P56" s="62" t="e">
        <f>V56+W56+#REF!</f>
        <v>#REF!</v>
      </c>
      <c r="Q56" s="63"/>
      <c r="R56" s="15">
        <v>300</v>
      </c>
      <c r="S56" s="15"/>
      <c r="T56" s="15"/>
      <c r="U56" s="15">
        <f t="shared" si="41"/>
        <v>300</v>
      </c>
      <c r="V56" s="63">
        <v>300</v>
      </c>
      <c r="W56" s="79"/>
      <c r="X56" s="63"/>
      <c r="Y56" s="63"/>
      <c r="Z56" s="63"/>
      <c r="AA56" s="63">
        <f t="shared" si="42"/>
        <v>300</v>
      </c>
      <c r="AB56" s="63"/>
      <c r="AC56" s="63"/>
      <c r="AD56" s="69"/>
      <c r="AE56" s="60"/>
      <c r="AF56" s="60"/>
      <c r="AG56" s="60"/>
    </row>
    <row r="57" spans="1:33" ht="31.5">
      <c r="A57" s="88" t="s">
        <v>17</v>
      </c>
      <c r="B57" s="95" t="s">
        <v>236</v>
      </c>
      <c r="C57" s="47" t="s">
        <v>39</v>
      </c>
      <c r="D57" s="57" t="s">
        <v>40</v>
      </c>
      <c r="E57" s="96" t="s">
        <v>237</v>
      </c>
      <c r="F57" s="57" t="s">
        <v>238</v>
      </c>
      <c r="G57" s="96" t="s">
        <v>239</v>
      </c>
      <c r="H57" s="97">
        <v>2610</v>
      </c>
      <c r="I57" s="97">
        <v>2610</v>
      </c>
      <c r="J57" s="63"/>
      <c r="K57" s="63"/>
      <c r="L57" s="63">
        <f t="shared" si="38"/>
        <v>2610</v>
      </c>
      <c r="M57" s="63" t="e">
        <f t="shared" si="39"/>
        <v>#REF!</v>
      </c>
      <c r="N57" s="63"/>
      <c r="O57" s="62">
        <f t="shared" si="40"/>
        <v>2610</v>
      </c>
      <c r="P57" s="62" t="e">
        <f>V57+W57+#REF!</f>
        <v>#REF!</v>
      </c>
      <c r="Q57" s="63"/>
      <c r="R57" s="15">
        <v>500</v>
      </c>
      <c r="S57" s="15"/>
      <c r="T57" s="15"/>
      <c r="U57" s="15">
        <f t="shared" si="41"/>
        <v>500</v>
      </c>
      <c r="V57" s="63">
        <v>500</v>
      </c>
      <c r="W57" s="79"/>
      <c r="X57" s="63"/>
      <c r="Y57" s="63"/>
      <c r="Z57" s="63"/>
      <c r="AA57" s="63">
        <f t="shared" si="42"/>
        <v>500</v>
      </c>
      <c r="AB57" s="63"/>
      <c r="AC57" s="63"/>
      <c r="AD57" s="69"/>
      <c r="AE57" s="60"/>
      <c r="AF57" s="60"/>
      <c r="AG57" s="60"/>
    </row>
    <row r="58" spans="1:33" ht="63">
      <c r="A58" s="88" t="s">
        <v>17</v>
      </c>
      <c r="B58" s="91" t="s">
        <v>41</v>
      </c>
      <c r="C58" s="47" t="s">
        <v>39</v>
      </c>
      <c r="D58" s="57" t="s">
        <v>40</v>
      </c>
      <c r="E58" s="57" t="s">
        <v>42</v>
      </c>
      <c r="F58" s="48" t="s">
        <v>34</v>
      </c>
      <c r="G58" s="48" t="s">
        <v>43</v>
      </c>
      <c r="H58" s="93">
        <v>5000</v>
      </c>
      <c r="I58" s="66">
        <v>4000</v>
      </c>
      <c r="J58" s="63"/>
      <c r="K58" s="63"/>
      <c r="L58" s="63">
        <f t="shared" si="38"/>
        <v>5000</v>
      </c>
      <c r="M58" s="63">
        <f t="shared" si="39"/>
        <v>1000</v>
      </c>
      <c r="N58" s="63"/>
      <c r="O58" s="62">
        <f t="shared" si="40"/>
        <v>5000</v>
      </c>
      <c r="P58" s="62">
        <v>1000</v>
      </c>
      <c r="Q58" s="63"/>
      <c r="R58" s="15">
        <v>1500</v>
      </c>
      <c r="S58" s="15"/>
      <c r="T58" s="15"/>
      <c r="U58" s="15">
        <f t="shared" si="41"/>
        <v>1500</v>
      </c>
      <c r="V58" s="63"/>
      <c r="W58" s="68">
        <v>500</v>
      </c>
      <c r="X58" s="63">
        <v>500</v>
      </c>
      <c r="Y58" s="63">
        <v>500</v>
      </c>
      <c r="Z58" s="63">
        <f>500-262</f>
        <v>238</v>
      </c>
      <c r="AA58" s="63">
        <f t="shared" si="42"/>
        <v>1500</v>
      </c>
      <c r="AB58" s="63"/>
      <c r="AC58" s="63">
        <v>262</v>
      </c>
      <c r="AD58" s="69"/>
      <c r="AE58" s="60"/>
      <c r="AF58" s="60"/>
      <c r="AG58" s="60"/>
    </row>
    <row r="59" spans="1:33" ht="63">
      <c r="A59" s="88" t="s">
        <v>17</v>
      </c>
      <c r="B59" s="91" t="s">
        <v>240</v>
      </c>
      <c r="C59" s="47" t="s">
        <v>39</v>
      </c>
      <c r="D59" s="57" t="s">
        <v>40</v>
      </c>
      <c r="E59" s="65" t="s">
        <v>241</v>
      </c>
      <c r="F59" s="48" t="s">
        <v>34</v>
      </c>
      <c r="G59" s="48" t="s">
        <v>242</v>
      </c>
      <c r="H59" s="93">
        <v>4000</v>
      </c>
      <c r="I59" s="66">
        <v>3200</v>
      </c>
      <c r="J59" s="63"/>
      <c r="K59" s="63"/>
      <c r="L59" s="63">
        <f t="shared" si="38"/>
        <v>4000</v>
      </c>
      <c r="M59" s="63" t="e">
        <f t="shared" si="39"/>
        <v>#REF!</v>
      </c>
      <c r="N59" s="63"/>
      <c r="O59" s="62">
        <f t="shared" si="40"/>
        <v>4000</v>
      </c>
      <c r="P59" s="62" t="e">
        <f>V59+W59+#REF!</f>
        <v>#REF!</v>
      </c>
      <c r="Q59" s="63"/>
      <c r="R59" s="15">
        <v>600</v>
      </c>
      <c r="S59" s="15"/>
      <c r="T59" s="15"/>
      <c r="U59" s="15">
        <f t="shared" si="41"/>
        <v>600</v>
      </c>
      <c r="V59" s="63"/>
      <c r="W59" s="68">
        <v>200</v>
      </c>
      <c r="X59" s="63">
        <v>400</v>
      </c>
      <c r="Y59" s="63"/>
      <c r="Z59" s="63"/>
      <c r="AA59" s="63">
        <f t="shared" si="42"/>
        <v>600</v>
      </c>
      <c r="AB59" s="63"/>
      <c r="AC59" s="63"/>
      <c r="AD59" s="69"/>
      <c r="AE59" s="60"/>
      <c r="AF59" s="60"/>
      <c r="AG59" s="60"/>
    </row>
    <row r="60" spans="1:33" ht="63">
      <c r="A60" s="48" t="s">
        <v>17</v>
      </c>
      <c r="B60" s="91" t="s">
        <v>243</v>
      </c>
      <c r="C60" s="47" t="s">
        <v>39</v>
      </c>
      <c r="D60" s="57" t="s">
        <v>40</v>
      </c>
      <c r="E60" s="65" t="s">
        <v>244</v>
      </c>
      <c r="F60" s="48" t="s">
        <v>34</v>
      </c>
      <c r="G60" s="48" t="s">
        <v>245</v>
      </c>
      <c r="H60" s="93">
        <v>5000</v>
      </c>
      <c r="I60" s="66">
        <v>4000</v>
      </c>
      <c r="J60" s="63"/>
      <c r="K60" s="63"/>
      <c r="L60" s="63">
        <f>H60-J60</f>
        <v>5000</v>
      </c>
      <c r="M60" s="63" t="e">
        <f>P60</f>
        <v>#REF!</v>
      </c>
      <c r="N60" s="63"/>
      <c r="O60" s="62">
        <f t="shared" si="40"/>
        <v>5000</v>
      </c>
      <c r="P60" s="62" t="e">
        <f>V60+W60+#REF!</f>
        <v>#REF!</v>
      </c>
      <c r="Q60" s="63"/>
      <c r="R60" s="15">
        <v>900</v>
      </c>
      <c r="S60" s="15"/>
      <c r="T60" s="15"/>
      <c r="U60" s="15">
        <f t="shared" si="41"/>
        <v>900</v>
      </c>
      <c r="V60" s="63"/>
      <c r="W60" s="68">
        <v>500</v>
      </c>
      <c r="X60" s="63">
        <v>400</v>
      </c>
      <c r="Y60" s="63"/>
      <c r="Z60" s="63"/>
      <c r="AA60" s="63">
        <f t="shared" si="42"/>
        <v>900</v>
      </c>
      <c r="AB60" s="63"/>
      <c r="AC60" s="63"/>
      <c r="AD60" s="69"/>
      <c r="AE60" s="60"/>
      <c r="AF60" s="60"/>
      <c r="AG60" s="60"/>
    </row>
    <row r="61" spans="1:33" ht="47.25">
      <c r="A61" s="8" t="s">
        <v>17</v>
      </c>
      <c r="B61" s="11" t="s">
        <v>97</v>
      </c>
      <c r="C61" s="8" t="s">
        <v>39</v>
      </c>
      <c r="D61" s="14" t="s">
        <v>40</v>
      </c>
      <c r="E61" s="14"/>
      <c r="F61" s="8"/>
      <c r="G61" s="14" t="s">
        <v>98</v>
      </c>
      <c r="H61" s="12">
        <v>4200</v>
      </c>
      <c r="I61" s="12">
        <v>1500</v>
      </c>
      <c r="J61" s="63"/>
      <c r="K61" s="63"/>
      <c r="L61" s="12">
        <v>4200</v>
      </c>
      <c r="M61" s="12">
        <v>1500</v>
      </c>
      <c r="N61" s="63"/>
      <c r="O61" s="62">
        <f>P61</f>
        <v>1000</v>
      </c>
      <c r="P61" s="62">
        <v>1000</v>
      </c>
      <c r="Q61" s="63"/>
      <c r="R61" s="15">
        <v>1000</v>
      </c>
      <c r="S61" s="15"/>
      <c r="T61" s="15"/>
      <c r="U61" s="15">
        <f t="shared" si="41"/>
        <v>1000</v>
      </c>
      <c r="V61" s="63"/>
      <c r="W61" s="68"/>
      <c r="X61" s="63"/>
      <c r="Y61" s="63">
        <v>500</v>
      </c>
      <c r="Z61" s="63">
        <v>500</v>
      </c>
      <c r="AA61" s="63">
        <f t="shared" si="42"/>
        <v>500</v>
      </c>
      <c r="AB61" s="63">
        <v>500</v>
      </c>
      <c r="AC61" s="63">
        <v>500</v>
      </c>
      <c r="AD61" s="69"/>
      <c r="AE61" s="60"/>
      <c r="AF61" s="60"/>
      <c r="AG61" s="60"/>
    </row>
    <row r="62" spans="1:33">
      <c r="A62" s="98" t="s">
        <v>246</v>
      </c>
      <c r="B62" s="77" t="s">
        <v>247</v>
      </c>
      <c r="C62" s="78"/>
      <c r="D62" s="57"/>
      <c r="E62" s="57"/>
      <c r="F62" s="57"/>
      <c r="G62" s="48"/>
      <c r="H62" s="99">
        <f t="shared" ref="H62:AC62" si="43">SUM(H64:H70)</f>
        <v>35099.873999999996</v>
      </c>
      <c r="I62" s="99">
        <f t="shared" si="43"/>
        <v>30883.297999999999</v>
      </c>
      <c r="J62" s="99">
        <f t="shared" si="43"/>
        <v>0</v>
      </c>
      <c r="K62" s="99">
        <f t="shared" si="43"/>
        <v>0</v>
      </c>
      <c r="L62" s="99">
        <f t="shared" si="43"/>
        <v>35099.873999999996</v>
      </c>
      <c r="M62" s="99" t="e">
        <f t="shared" si="43"/>
        <v>#REF!</v>
      </c>
      <c r="N62" s="99">
        <f t="shared" si="43"/>
        <v>0</v>
      </c>
      <c r="O62" s="99">
        <f t="shared" si="43"/>
        <v>35099.873999999996</v>
      </c>
      <c r="P62" s="99" t="e">
        <f>P63</f>
        <v>#REF!</v>
      </c>
      <c r="Q62" s="99">
        <f t="shared" si="43"/>
        <v>0</v>
      </c>
      <c r="R62" s="99">
        <f t="shared" si="43"/>
        <v>9100</v>
      </c>
      <c r="S62" s="99"/>
      <c r="T62" s="99"/>
      <c r="U62" s="99">
        <f t="shared" si="43"/>
        <v>9100</v>
      </c>
      <c r="V62" s="99">
        <f t="shared" si="43"/>
        <v>2100</v>
      </c>
      <c r="W62" s="99">
        <f t="shared" si="43"/>
        <v>3100</v>
      </c>
      <c r="X62" s="99">
        <f t="shared" si="43"/>
        <v>1350</v>
      </c>
      <c r="Y62" s="99">
        <f t="shared" si="43"/>
        <v>1250</v>
      </c>
      <c r="Z62" s="99">
        <f t="shared" si="43"/>
        <v>1250</v>
      </c>
      <c r="AA62" s="99">
        <f t="shared" si="43"/>
        <v>7800</v>
      </c>
      <c r="AB62" s="99">
        <f t="shared" si="43"/>
        <v>1300</v>
      </c>
      <c r="AC62" s="99">
        <f t="shared" si="43"/>
        <v>1300</v>
      </c>
      <c r="AD62" s="59"/>
      <c r="AE62" s="60"/>
      <c r="AF62" s="60"/>
      <c r="AG62" s="60"/>
    </row>
    <row r="63" spans="1:33" s="84" customFormat="1" ht="31.5">
      <c r="A63" s="41" t="s">
        <v>145</v>
      </c>
      <c r="B63" s="80" t="s">
        <v>162</v>
      </c>
      <c r="C63" s="41"/>
      <c r="D63" s="81"/>
      <c r="E63" s="81"/>
      <c r="F63" s="81"/>
      <c r="G63" s="41"/>
      <c r="H63" s="82">
        <f>SUM(H64:H70)</f>
        <v>35099.873999999996</v>
      </c>
      <c r="I63" s="82">
        <f t="shared" ref="I63:AC63" si="44">SUM(I64:I70)</f>
        <v>30883.297999999999</v>
      </c>
      <c r="J63" s="82">
        <f t="shared" si="44"/>
        <v>0</v>
      </c>
      <c r="K63" s="82">
        <f t="shared" si="44"/>
        <v>0</v>
      </c>
      <c r="L63" s="82">
        <f t="shared" si="44"/>
        <v>35099.873999999996</v>
      </c>
      <c r="M63" s="82" t="e">
        <f t="shared" si="44"/>
        <v>#REF!</v>
      </c>
      <c r="N63" s="82">
        <f t="shared" si="44"/>
        <v>0</v>
      </c>
      <c r="O63" s="82">
        <f t="shared" si="44"/>
        <v>35099.873999999996</v>
      </c>
      <c r="P63" s="82" t="e">
        <f t="shared" si="44"/>
        <v>#REF!</v>
      </c>
      <c r="Q63" s="82">
        <f t="shared" si="44"/>
        <v>0</v>
      </c>
      <c r="R63" s="82">
        <f t="shared" si="44"/>
        <v>9100</v>
      </c>
      <c r="S63" s="82"/>
      <c r="T63" s="82"/>
      <c r="U63" s="82">
        <f t="shared" si="44"/>
        <v>9100</v>
      </c>
      <c r="V63" s="82">
        <f t="shared" si="44"/>
        <v>2100</v>
      </c>
      <c r="W63" s="82">
        <f t="shared" si="44"/>
        <v>3100</v>
      </c>
      <c r="X63" s="82">
        <f t="shared" si="44"/>
        <v>1350</v>
      </c>
      <c r="Y63" s="82">
        <f t="shared" si="44"/>
        <v>1250</v>
      </c>
      <c r="Z63" s="82">
        <f t="shared" si="44"/>
        <v>1250</v>
      </c>
      <c r="AA63" s="82">
        <f t="shared" si="44"/>
        <v>7800</v>
      </c>
      <c r="AB63" s="82">
        <f t="shared" si="44"/>
        <v>1300</v>
      </c>
      <c r="AC63" s="82">
        <f t="shared" si="44"/>
        <v>1300</v>
      </c>
      <c r="AD63" s="83"/>
      <c r="AE63" s="60"/>
      <c r="AF63" s="60"/>
      <c r="AG63" s="60"/>
    </row>
    <row r="64" spans="1:33" ht="47.25">
      <c r="A64" s="100" t="s">
        <v>17</v>
      </c>
      <c r="B64" s="64" t="s">
        <v>248</v>
      </c>
      <c r="C64" s="101" t="s">
        <v>249</v>
      </c>
      <c r="D64" s="92" t="s">
        <v>164</v>
      </c>
      <c r="E64" s="96" t="s">
        <v>250</v>
      </c>
      <c r="F64" s="96" t="s">
        <v>251</v>
      </c>
      <c r="G64" s="96" t="s">
        <v>252</v>
      </c>
      <c r="H64" s="97">
        <v>4500</v>
      </c>
      <c r="I64" s="97">
        <v>4500</v>
      </c>
      <c r="J64" s="63"/>
      <c r="K64" s="63"/>
      <c r="L64" s="63">
        <f t="shared" ref="L64:L70" si="45">H64-J64</f>
        <v>4500</v>
      </c>
      <c r="M64" s="63" t="e">
        <f t="shared" ref="M64:M70" si="46">P64</f>
        <v>#REF!</v>
      </c>
      <c r="N64" s="63"/>
      <c r="O64" s="62">
        <f t="shared" ref="O64:O70" si="47">L64</f>
        <v>4500</v>
      </c>
      <c r="P64" s="62" t="e">
        <f>V64+W64+#REF!</f>
        <v>#REF!</v>
      </c>
      <c r="Q64" s="63"/>
      <c r="R64" s="15">
        <v>700</v>
      </c>
      <c r="S64" s="15"/>
      <c r="T64" s="15"/>
      <c r="U64" s="15">
        <f t="shared" ref="U64:U70" si="48">V64+W64+X64+Z64+AC64</f>
        <v>700</v>
      </c>
      <c r="V64" s="63">
        <v>700</v>
      </c>
      <c r="W64" s="68"/>
      <c r="X64" s="63"/>
      <c r="Y64" s="63"/>
      <c r="Z64" s="63"/>
      <c r="AA64" s="63">
        <f t="shared" ref="AA64:AA70" si="49">V64+W64+X64+Y64</f>
        <v>700</v>
      </c>
      <c r="AB64" s="63"/>
      <c r="AC64" s="63"/>
      <c r="AD64" s="69"/>
      <c r="AE64" s="60"/>
      <c r="AF64" s="60"/>
      <c r="AG64" s="60"/>
    </row>
    <row r="65" spans="1:33" ht="33">
      <c r="A65" s="100" t="s">
        <v>17</v>
      </c>
      <c r="B65" s="64" t="s">
        <v>253</v>
      </c>
      <c r="C65" s="101" t="s">
        <v>254</v>
      </c>
      <c r="D65" s="92" t="s">
        <v>164</v>
      </c>
      <c r="E65" s="102" t="s">
        <v>255</v>
      </c>
      <c r="F65" s="96" t="s">
        <v>256</v>
      </c>
      <c r="G65" s="96" t="s">
        <v>257</v>
      </c>
      <c r="H65" s="97">
        <v>4749.2979999999998</v>
      </c>
      <c r="I65" s="97">
        <v>4749.2979999999998</v>
      </c>
      <c r="J65" s="63"/>
      <c r="K65" s="63"/>
      <c r="L65" s="63">
        <f t="shared" si="45"/>
        <v>4749.2979999999998</v>
      </c>
      <c r="M65" s="63" t="e">
        <f t="shared" si="46"/>
        <v>#REF!</v>
      </c>
      <c r="N65" s="63"/>
      <c r="O65" s="62">
        <f t="shared" si="47"/>
        <v>4749.2979999999998</v>
      </c>
      <c r="P65" s="62" t="e">
        <f>V65+W65+#REF!</f>
        <v>#REF!</v>
      </c>
      <c r="Q65" s="63"/>
      <c r="R65" s="15">
        <v>400</v>
      </c>
      <c r="S65" s="15"/>
      <c r="T65" s="15"/>
      <c r="U65" s="15">
        <f t="shared" si="48"/>
        <v>400</v>
      </c>
      <c r="V65" s="63">
        <v>400</v>
      </c>
      <c r="W65" s="68"/>
      <c r="X65" s="63"/>
      <c r="Y65" s="63"/>
      <c r="Z65" s="63"/>
      <c r="AA65" s="63">
        <f t="shared" si="49"/>
        <v>400</v>
      </c>
      <c r="AB65" s="63"/>
      <c r="AC65" s="63"/>
      <c r="AD65" s="69"/>
      <c r="AE65" s="60"/>
      <c r="AF65" s="60"/>
      <c r="AG65" s="60"/>
    </row>
    <row r="66" spans="1:33" ht="47.25">
      <c r="A66" s="100" t="s">
        <v>17</v>
      </c>
      <c r="B66" s="91" t="s">
        <v>258</v>
      </c>
      <c r="C66" s="101" t="s">
        <v>249</v>
      </c>
      <c r="D66" s="92" t="s">
        <v>164</v>
      </c>
      <c r="E66" s="65" t="s">
        <v>259</v>
      </c>
      <c r="F66" s="48" t="s">
        <v>260</v>
      </c>
      <c r="G66" s="48" t="s">
        <v>261</v>
      </c>
      <c r="H66" s="103">
        <v>4934</v>
      </c>
      <c r="I66" s="103">
        <v>4934</v>
      </c>
      <c r="J66" s="63"/>
      <c r="K66" s="63"/>
      <c r="L66" s="63">
        <f t="shared" si="45"/>
        <v>4934</v>
      </c>
      <c r="M66" s="63" t="e">
        <f t="shared" si="46"/>
        <v>#REF!</v>
      </c>
      <c r="N66" s="63"/>
      <c r="O66" s="62">
        <f t="shared" si="47"/>
        <v>4934</v>
      </c>
      <c r="P66" s="62" t="e">
        <f>V66+W66+#REF!</f>
        <v>#REF!</v>
      </c>
      <c r="Q66" s="63"/>
      <c r="R66" s="15">
        <v>2500</v>
      </c>
      <c r="S66" s="15"/>
      <c r="T66" s="15"/>
      <c r="U66" s="15">
        <f t="shared" si="48"/>
        <v>2500</v>
      </c>
      <c r="V66" s="63">
        <v>1000</v>
      </c>
      <c r="W66" s="68">
        <v>1500</v>
      </c>
      <c r="X66" s="63"/>
      <c r="Y66" s="63"/>
      <c r="Z66" s="63"/>
      <c r="AA66" s="63">
        <f t="shared" si="49"/>
        <v>2500</v>
      </c>
      <c r="AB66" s="63"/>
      <c r="AC66" s="63"/>
      <c r="AD66" s="69"/>
      <c r="AE66" s="60"/>
      <c r="AF66" s="60"/>
      <c r="AG66" s="60"/>
    </row>
    <row r="67" spans="1:33" ht="47.25">
      <c r="A67" s="48" t="s">
        <v>17</v>
      </c>
      <c r="B67" s="91" t="s">
        <v>262</v>
      </c>
      <c r="C67" s="101" t="s">
        <v>254</v>
      </c>
      <c r="D67" s="92" t="s">
        <v>164</v>
      </c>
      <c r="E67" s="65" t="s">
        <v>263</v>
      </c>
      <c r="F67" s="48" t="s">
        <v>34</v>
      </c>
      <c r="G67" s="48" t="s">
        <v>264</v>
      </c>
      <c r="H67" s="93">
        <v>6600</v>
      </c>
      <c r="I67" s="66">
        <v>5200</v>
      </c>
      <c r="J67" s="63"/>
      <c r="K67" s="63"/>
      <c r="L67" s="63">
        <f t="shared" si="45"/>
        <v>6600</v>
      </c>
      <c r="M67" s="63" t="e">
        <f t="shared" si="46"/>
        <v>#REF!</v>
      </c>
      <c r="N67" s="63"/>
      <c r="O67" s="62">
        <f t="shared" si="47"/>
        <v>6600</v>
      </c>
      <c r="P67" s="62" t="e">
        <f>V67+W67+#REF!</f>
        <v>#REF!</v>
      </c>
      <c r="Q67" s="63"/>
      <c r="R67" s="15">
        <v>1400</v>
      </c>
      <c r="S67" s="15"/>
      <c r="T67" s="15"/>
      <c r="U67" s="15">
        <f t="shared" si="48"/>
        <v>1400</v>
      </c>
      <c r="V67" s="63"/>
      <c r="W67" s="66">
        <v>400</v>
      </c>
      <c r="X67" s="63">
        <v>450</v>
      </c>
      <c r="Y67" s="63">
        <v>550</v>
      </c>
      <c r="Z67" s="63">
        <v>550</v>
      </c>
      <c r="AA67" s="63">
        <f t="shared" si="49"/>
        <v>1400</v>
      </c>
      <c r="AB67" s="63"/>
      <c r="AC67" s="63"/>
      <c r="AD67" s="69"/>
      <c r="AE67" s="60"/>
      <c r="AF67" s="60"/>
      <c r="AG67" s="60"/>
    </row>
    <row r="68" spans="1:33" ht="63">
      <c r="A68" s="48" t="s">
        <v>17</v>
      </c>
      <c r="B68" s="91" t="s">
        <v>107</v>
      </c>
      <c r="C68" s="101" t="s">
        <v>254</v>
      </c>
      <c r="D68" s="92" t="s">
        <v>164</v>
      </c>
      <c r="E68" s="65" t="s">
        <v>108</v>
      </c>
      <c r="F68" s="48" t="s">
        <v>34</v>
      </c>
      <c r="G68" s="48" t="s">
        <v>109</v>
      </c>
      <c r="H68" s="93">
        <v>4941.576</v>
      </c>
      <c r="I68" s="66">
        <v>4000</v>
      </c>
      <c r="J68" s="63"/>
      <c r="K68" s="63"/>
      <c r="L68" s="63">
        <f t="shared" si="45"/>
        <v>4941.576</v>
      </c>
      <c r="M68" s="63" t="e">
        <f t="shared" si="46"/>
        <v>#REF!</v>
      </c>
      <c r="N68" s="63"/>
      <c r="O68" s="62">
        <f t="shared" si="47"/>
        <v>4941.576</v>
      </c>
      <c r="P68" s="62" t="e">
        <f>V68+W68+#REF!</f>
        <v>#REF!</v>
      </c>
      <c r="Q68" s="63"/>
      <c r="R68" s="15">
        <v>1050</v>
      </c>
      <c r="S68" s="15"/>
      <c r="T68" s="15"/>
      <c r="U68" s="15">
        <f t="shared" si="48"/>
        <v>1050</v>
      </c>
      <c r="V68" s="63"/>
      <c r="W68" s="66">
        <v>600</v>
      </c>
      <c r="X68" s="63">
        <v>450</v>
      </c>
      <c r="Y68" s="63"/>
      <c r="Z68" s="63"/>
      <c r="AA68" s="63">
        <f t="shared" si="49"/>
        <v>1050</v>
      </c>
      <c r="AB68" s="63"/>
      <c r="AC68" s="63"/>
      <c r="AD68" s="69"/>
      <c r="AE68" s="60"/>
      <c r="AF68" s="60"/>
      <c r="AG68" s="60"/>
    </row>
    <row r="69" spans="1:33" ht="63">
      <c r="A69" s="48" t="s">
        <v>17</v>
      </c>
      <c r="B69" s="91" t="s">
        <v>265</v>
      </c>
      <c r="C69" s="101" t="s">
        <v>254</v>
      </c>
      <c r="D69" s="92" t="s">
        <v>164</v>
      </c>
      <c r="E69" s="65" t="s">
        <v>255</v>
      </c>
      <c r="F69" s="48" t="s">
        <v>34</v>
      </c>
      <c r="G69" s="48" t="s">
        <v>266</v>
      </c>
      <c r="H69" s="93">
        <v>4875</v>
      </c>
      <c r="I69" s="66">
        <v>4000</v>
      </c>
      <c r="J69" s="63"/>
      <c r="K69" s="63"/>
      <c r="L69" s="63">
        <f t="shared" si="45"/>
        <v>4875</v>
      </c>
      <c r="M69" s="63" t="e">
        <f t="shared" si="46"/>
        <v>#REF!</v>
      </c>
      <c r="N69" s="63"/>
      <c r="O69" s="62">
        <f t="shared" si="47"/>
        <v>4875</v>
      </c>
      <c r="P69" s="62" t="e">
        <f>V69+W69+#REF!</f>
        <v>#REF!</v>
      </c>
      <c r="Q69" s="63"/>
      <c r="R69" s="15">
        <v>1050</v>
      </c>
      <c r="S69" s="15"/>
      <c r="T69" s="15"/>
      <c r="U69" s="15">
        <f t="shared" si="48"/>
        <v>1050</v>
      </c>
      <c r="V69" s="63"/>
      <c r="W69" s="66">
        <v>600</v>
      </c>
      <c r="X69" s="63">
        <v>450</v>
      </c>
      <c r="Y69" s="63"/>
      <c r="Z69" s="63"/>
      <c r="AA69" s="63">
        <f t="shared" si="49"/>
        <v>1050</v>
      </c>
      <c r="AB69" s="63"/>
      <c r="AC69" s="63"/>
      <c r="AD69" s="69"/>
      <c r="AE69" s="60"/>
      <c r="AF69" s="60"/>
      <c r="AG69" s="60"/>
    </row>
    <row r="70" spans="1:33" ht="31.5">
      <c r="A70" s="48" t="s">
        <v>17</v>
      </c>
      <c r="B70" s="91" t="s">
        <v>126</v>
      </c>
      <c r="C70" s="101" t="s">
        <v>254</v>
      </c>
      <c r="D70" s="92" t="s">
        <v>164</v>
      </c>
      <c r="E70" s="65"/>
      <c r="F70" s="48"/>
      <c r="G70" s="48"/>
      <c r="H70" s="93">
        <v>4500</v>
      </c>
      <c r="I70" s="66">
        <v>3500</v>
      </c>
      <c r="J70" s="63"/>
      <c r="K70" s="63"/>
      <c r="L70" s="63">
        <f t="shared" si="45"/>
        <v>4500</v>
      </c>
      <c r="M70" s="63" t="e">
        <f t="shared" si="46"/>
        <v>#REF!</v>
      </c>
      <c r="N70" s="63"/>
      <c r="O70" s="62">
        <f t="shared" si="47"/>
        <v>4500</v>
      </c>
      <c r="P70" s="62" t="e">
        <f>V70+W70+#REF!</f>
        <v>#REF!</v>
      </c>
      <c r="Q70" s="63"/>
      <c r="R70" s="15">
        <v>2000</v>
      </c>
      <c r="S70" s="15"/>
      <c r="T70" s="15"/>
      <c r="U70" s="15">
        <f t="shared" si="48"/>
        <v>2000</v>
      </c>
      <c r="V70" s="63"/>
      <c r="W70" s="66"/>
      <c r="X70" s="63"/>
      <c r="Y70" s="63">
        <v>700</v>
      </c>
      <c r="Z70" s="63">
        <v>700</v>
      </c>
      <c r="AA70" s="63">
        <f t="shared" si="49"/>
        <v>700</v>
      </c>
      <c r="AB70" s="63">
        <v>1300</v>
      </c>
      <c r="AC70" s="63">
        <v>1300</v>
      </c>
      <c r="AD70" s="69"/>
      <c r="AE70" s="60"/>
      <c r="AF70" s="60"/>
      <c r="AG70" s="60"/>
    </row>
    <row r="71" spans="1:33">
      <c r="A71" s="104" t="s">
        <v>267</v>
      </c>
      <c r="B71" s="77" t="s">
        <v>268</v>
      </c>
      <c r="C71" s="78"/>
      <c r="D71" s="57"/>
      <c r="E71" s="57"/>
      <c r="F71" s="57"/>
      <c r="G71" s="48"/>
      <c r="H71" s="99">
        <f t="shared" ref="H71:Q71" si="50">SUM(H73:H78)</f>
        <v>23305</v>
      </c>
      <c r="I71" s="99">
        <f t="shared" si="50"/>
        <v>20505</v>
      </c>
      <c r="J71" s="99">
        <f t="shared" si="50"/>
        <v>0</v>
      </c>
      <c r="K71" s="99">
        <f t="shared" si="50"/>
        <v>0</v>
      </c>
      <c r="L71" s="99">
        <f t="shared" si="50"/>
        <v>23305</v>
      </c>
      <c r="M71" s="99" t="e">
        <f t="shared" si="50"/>
        <v>#REF!</v>
      </c>
      <c r="N71" s="99">
        <f t="shared" si="50"/>
        <v>0</v>
      </c>
      <c r="O71" s="99">
        <f t="shared" si="50"/>
        <v>23305</v>
      </c>
      <c r="P71" s="99" t="e">
        <f>P72</f>
        <v>#REF!</v>
      </c>
      <c r="Q71" s="99">
        <f t="shared" si="50"/>
        <v>0</v>
      </c>
      <c r="R71" s="99">
        <f t="shared" ref="R71:AC71" si="51">R72</f>
        <v>6223</v>
      </c>
      <c r="S71" s="99"/>
      <c r="T71" s="99"/>
      <c r="U71" s="99">
        <f t="shared" si="51"/>
        <v>5523</v>
      </c>
      <c r="V71" s="99">
        <f t="shared" si="51"/>
        <v>2473</v>
      </c>
      <c r="W71" s="99">
        <f t="shared" si="51"/>
        <v>1500</v>
      </c>
      <c r="X71" s="99">
        <f t="shared" si="51"/>
        <v>1350</v>
      </c>
      <c r="Y71" s="99">
        <f t="shared" si="51"/>
        <v>0</v>
      </c>
      <c r="Z71" s="99">
        <f t="shared" si="51"/>
        <v>0</v>
      </c>
      <c r="AA71" s="99">
        <f t="shared" si="51"/>
        <v>5323</v>
      </c>
      <c r="AB71" s="99">
        <f>AB72</f>
        <v>600</v>
      </c>
      <c r="AC71" s="99">
        <f t="shared" si="51"/>
        <v>200</v>
      </c>
      <c r="AD71" s="59"/>
      <c r="AE71" s="60"/>
      <c r="AF71" s="60"/>
      <c r="AG71" s="60"/>
    </row>
    <row r="72" spans="1:33" s="84" customFormat="1" ht="31.5">
      <c r="A72" s="41" t="s">
        <v>145</v>
      </c>
      <c r="B72" s="80" t="s">
        <v>162</v>
      </c>
      <c r="C72" s="41"/>
      <c r="D72" s="81"/>
      <c r="E72" s="81"/>
      <c r="F72" s="81"/>
      <c r="G72" s="41"/>
      <c r="H72" s="82">
        <f>SUM(H73:H78)</f>
        <v>23305</v>
      </c>
      <c r="I72" s="82">
        <f t="shared" ref="I72:Q72" si="52">SUM(I73:I78)</f>
        <v>20505</v>
      </c>
      <c r="J72" s="82">
        <f t="shared" si="52"/>
        <v>0</v>
      </c>
      <c r="K72" s="82">
        <f t="shared" si="52"/>
        <v>0</v>
      </c>
      <c r="L72" s="82">
        <f t="shared" si="52"/>
        <v>23305</v>
      </c>
      <c r="M72" s="82" t="e">
        <f t="shared" si="52"/>
        <v>#REF!</v>
      </c>
      <c r="N72" s="82">
        <f t="shared" si="52"/>
        <v>0</v>
      </c>
      <c r="O72" s="82">
        <f t="shared" si="52"/>
        <v>23305</v>
      </c>
      <c r="P72" s="82" t="e">
        <f>SUM(P73:P79)</f>
        <v>#REF!</v>
      </c>
      <c r="Q72" s="82">
        <f t="shared" si="52"/>
        <v>0</v>
      </c>
      <c r="R72" s="82">
        <f t="shared" ref="R72:Z72" si="53">SUM(R73:R79)</f>
        <v>6223</v>
      </c>
      <c r="S72" s="82"/>
      <c r="T72" s="82"/>
      <c r="U72" s="82">
        <f t="shared" si="53"/>
        <v>5523</v>
      </c>
      <c r="V72" s="82">
        <f t="shared" si="53"/>
        <v>2473</v>
      </c>
      <c r="W72" s="82">
        <f t="shared" si="53"/>
        <v>1500</v>
      </c>
      <c r="X72" s="82">
        <f t="shared" si="53"/>
        <v>1350</v>
      </c>
      <c r="Y72" s="82">
        <f t="shared" si="53"/>
        <v>0</v>
      </c>
      <c r="Z72" s="82">
        <f t="shared" si="53"/>
        <v>0</v>
      </c>
      <c r="AA72" s="82">
        <f>SUM(AA73:AA79)</f>
        <v>5323</v>
      </c>
      <c r="AB72" s="82">
        <f t="shared" ref="AB72:AC72" si="54">SUM(AB73:AB79)</f>
        <v>600</v>
      </c>
      <c r="AC72" s="82">
        <f t="shared" si="54"/>
        <v>200</v>
      </c>
      <c r="AD72" s="83"/>
      <c r="AE72" s="60"/>
      <c r="AF72" s="60"/>
      <c r="AG72" s="60"/>
    </row>
    <row r="73" spans="1:33" ht="31.5">
      <c r="A73" s="65" t="s">
        <v>17</v>
      </c>
      <c r="B73" s="85" t="s">
        <v>269</v>
      </c>
      <c r="C73" s="47" t="s">
        <v>46</v>
      </c>
      <c r="D73" s="57" t="s">
        <v>20</v>
      </c>
      <c r="E73" s="57"/>
      <c r="F73" s="57"/>
      <c r="G73" s="48"/>
      <c r="H73" s="93">
        <v>1200</v>
      </c>
      <c r="I73" s="93">
        <f>H73</f>
        <v>1200</v>
      </c>
      <c r="J73" s="63"/>
      <c r="K73" s="63"/>
      <c r="L73" s="63">
        <f t="shared" ref="L73:L78" si="55">H73-J73</f>
        <v>1200</v>
      </c>
      <c r="M73" s="63" t="e">
        <f t="shared" ref="M73:M78" si="56">P73</f>
        <v>#REF!</v>
      </c>
      <c r="N73" s="63"/>
      <c r="O73" s="62">
        <f t="shared" ref="O73:O78" si="57">L73</f>
        <v>1200</v>
      </c>
      <c r="P73" s="62" t="e">
        <f>V73+W73+#REF!</f>
        <v>#REF!</v>
      </c>
      <c r="Q73" s="63"/>
      <c r="R73" s="15">
        <v>1200</v>
      </c>
      <c r="S73" s="15"/>
      <c r="T73" s="15"/>
      <c r="U73" s="15">
        <f t="shared" ref="U73:U79" si="58">V73+W73+X73+Z73+AC73</f>
        <v>1200</v>
      </c>
      <c r="V73" s="63">
        <v>1200</v>
      </c>
      <c r="W73" s="93"/>
      <c r="X73" s="63"/>
      <c r="Y73" s="63"/>
      <c r="Z73" s="63"/>
      <c r="AA73" s="63">
        <f t="shared" ref="AA73:AA78" si="59">V73+W73+X73+Y73</f>
        <v>1200</v>
      </c>
      <c r="AB73" s="63"/>
      <c r="AC73" s="63"/>
      <c r="AD73" s="69"/>
      <c r="AE73" s="60"/>
      <c r="AF73" s="60"/>
      <c r="AG73" s="60"/>
    </row>
    <row r="74" spans="1:33" ht="31.5">
      <c r="A74" s="86" t="s">
        <v>17</v>
      </c>
      <c r="B74" s="87" t="s">
        <v>270</v>
      </c>
      <c r="C74" s="47" t="s">
        <v>46</v>
      </c>
      <c r="D74" s="57" t="s">
        <v>20</v>
      </c>
      <c r="E74" s="65" t="s">
        <v>255</v>
      </c>
      <c r="F74" s="67" t="s">
        <v>271</v>
      </c>
      <c r="G74" s="65" t="s">
        <v>272</v>
      </c>
      <c r="H74" s="68">
        <v>4990</v>
      </c>
      <c r="I74" s="68">
        <f>H74</f>
        <v>4990</v>
      </c>
      <c r="J74" s="63"/>
      <c r="K74" s="63"/>
      <c r="L74" s="63">
        <f t="shared" si="55"/>
        <v>4990</v>
      </c>
      <c r="M74" s="63" t="e">
        <f t="shared" si="56"/>
        <v>#REF!</v>
      </c>
      <c r="N74" s="63"/>
      <c r="O74" s="62">
        <f t="shared" si="57"/>
        <v>4990</v>
      </c>
      <c r="P74" s="62" t="e">
        <f>V74+W74+#REF!</f>
        <v>#REF!</v>
      </c>
      <c r="Q74" s="63"/>
      <c r="R74" s="15">
        <v>1000</v>
      </c>
      <c r="S74" s="15"/>
      <c r="T74" s="15"/>
      <c r="U74" s="15">
        <f t="shared" si="58"/>
        <v>1000</v>
      </c>
      <c r="V74" s="68">
        <v>1000</v>
      </c>
      <c r="W74" s="59"/>
      <c r="X74" s="63"/>
      <c r="Y74" s="63"/>
      <c r="Z74" s="63"/>
      <c r="AA74" s="63">
        <f t="shared" si="59"/>
        <v>1000</v>
      </c>
      <c r="AB74" s="63"/>
      <c r="AC74" s="63"/>
      <c r="AD74" s="69"/>
      <c r="AE74" s="60"/>
      <c r="AF74" s="60"/>
      <c r="AG74" s="60"/>
    </row>
    <row r="75" spans="1:33" ht="31.5">
      <c r="A75" s="86" t="s">
        <v>17</v>
      </c>
      <c r="B75" s="87" t="s">
        <v>273</v>
      </c>
      <c r="C75" s="47" t="s">
        <v>46</v>
      </c>
      <c r="D75" s="57" t="s">
        <v>20</v>
      </c>
      <c r="E75" s="65" t="s">
        <v>274</v>
      </c>
      <c r="F75" s="67" t="s">
        <v>275</v>
      </c>
      <c r="G75" s="65" t="s">
        <v>276</v>
      </c>
      <c r="H75" s="68">
        <v>3115</v>
      </c>
      <c r="I75" s="68">
        <f>H75</f>
        <v>3115</v>
      </c>
      <c r="J75" s="63"/>
      <c r="K75" s="63"/>
      <c r="L75" s="63">
        <f t="shared" si="55"/>
        <v>3115</v>
      </c>
      <c r="M75" s="63" t="e">
        <f t="shared" si="56"/>
        <v>#REF!</v>
      </c>
      <c r="N75" s="63"/>
      <c r="O75" s="62">
        <f t="shared" si="57"/>
        <v>3115</v>
      </c>
      <c r="P75" s="62" t="e">
        <f>V75+W75+#REF!</f>
        <v>#REF!</v>
      </c>
      <c r="Q75" s="63"/>
      <c r="R75" s="15">
        <v>273</v>
      </c>
      <c r="S75" s="15"/>
      <c r="T75" s="15"/>
      <c r="U75" s="15">
        <f t="shared" si="58"/>
        <v>273</v>
      </c>
      <c r="V75" s="68">
        <v>273</v>
      </c>
      <c r="W75" s="59"/>
      <c r="X75" s="63"/>
      <c r="Y75" s="63"/>
      <c r="Z75" s="63"/>
      <c r="AA75" s="63">
        <f t="shared" si="59"/>
        <v>273</v>
      </c>
      <c r="AB75" s="63"/>
      <c r="AC75" s="63"/>
      <c r="AD75" s="69"/>
      <c r="AE75" s="60"/>
      <c r="AF75" s="60"/>
      <c r="AG75" s="60"/>
    </row>
    <row r="76" spans="1:33" ht="63">
      <c r="A76" s="48" t="s">
        <v>17</v>
      </c>
      <c r="B76" s="91" t="s">
        <v>277</v>
      </c>
      <c r="C76" s="47" t="s">
        <v>46</v>
      </c>
      <c r="D76" s="57" t="s">
        <v>20</v>
      </c>
      <c r="E76" s="65" t="s">
        <v>278</v>
      </c>
      <c r="F76" s="48" t="s">
        <v>34</v>
      </c>
      <c r="G76" s="48" t="s">
        <v>279</v>
      </c>
      <c r="H76" s="93">
        <v>5000</v>
      </c>
      <c r="I76" s="66">
        <v>4000</v>
      </c>
      <c r="J76" s="63"/>
      <c r="K76" s="63"/>
      <c r="L76" s="63">
        <f t="shared" si="55"/>
        <v>5000</v>
      </c>
      <c r="M76" s="63" t="e">
        <f t="shared" si="56"/>
        <v>#REF!</v>
      </c>
      <c r="N76" s="63"/>
      <c r="O76" s="62">
        <f t="shared" si="57"/>
        <v>5000</v>
      </c>
      <c r="P76" s="62" t="e">
        <f>V76+W76+#REF!</f>
        <v>#REF!</v>
      </c>
      <c r="Q76" s="63"/>
      <c r="R76" s="15">
        <v>1050</v>
      </c>
      <c r="S76" s="15"/>
      <c r="T76" s="15"/>
      <c r="U76" s="15">
        <f t="shared" si="58"/>
        <v>1050</v>
      </c>
      <c r="V76" s="63"/>
      <c r="W76" s="66">
        <v>600</v>
      </c>
      <c r="X76" s="63">
        <v>450</v>
      </c>
      <c r="Y76" s="63"/>
      <c r="Z76" s="63"/>
      <c r="AA76" s="63">
        <f t="shared" si="59"/>
        <v>1050</v>
      </c>
      <c r="AB76" s="63"/>
      <c r="AC76" s="63"/>
      <c r="AD76" s="69"/>
      <c r="AE76" s="60"/>
      <c r="AF76" s="60"/>
      <c r="AG76" s="60"/>
    </row>
    <row r="77" spans="1:33" ht="63">
      <c r="A77" s="48" t="s">
        <v>17</v>
      </c>
      <c r="B77" s="91" t="s">
        <v>280</v>
      </c>
      <c r="C77" s="47" t="s">
        <v>46</v>
      </c>
      <c r="D77" s="57" t="s">
        <v>20</v>
      </c>
      <c r="E77" s="65" t="s">
        <v>281</v>
      </c>
      <c r="F77" s="48" t="s">
        <v>34</v>
      </c>
      <c r="G77" s="48" t="s">
        <v>282</v>
      </c>
      <c r="H77" s="93">
        <v>5000</v>
      </c>
      <c r="I77" s="66">
        <v>4000</v>
      </c>
      <c r="J77" s="63"/>
      <c r="K77" s="63"/>
      <c r="L77" s="63">
        <f t="shared" si="55"/>
        <v>5000</v>
      </c>
      <c r="M77" s="63" t="e">
        <f t="shared" si="56"/>
        <v>#REF!</v>
      </c>
      <c r="N77" s="63"/>
      <c r="O77" s="62">
        <f t="shared" si="57"/>
        <v>5000</v>
      </c>
      <c r="P77" s="62" t="e">
        <f>V77+W77+#REF!</f>
        <v>#REF!</v>
      </c>
      <c r="Q77" s="63"/>
      <c r="R77" s="15">
        <v>950</v>
      </c>
      <c r="S77" s="15"/>
      <c r="T77" s="15"/>
      <c r="U77" s="15">
        <f t="shared" si="58"/>
        <v>950</v>
      </c>
      <c r="V77" s="63"/>
      <c r="W77" s="66">
        <v>500</v>
      </c>
      <c r="X77" s="63">
        <v>450</v>
      </c>
      <c r="Y77" s="63"/>
      <c r="Z77" s="63"/>
      <c r="AA77" s="63">
        <f t="shared" si="59"/>
        <v>950</v>
      </c>
      <c r="AB77" s="63"/>
      <c r="AC77" s="63"/>
      <c r="AD77" s="69"/>
      <c r="AE77" s="60"/>
      <c r="AF77" s="60"/>
      <c r="AG77" s="60"/>
    </row>
    <row r="78" spans="1:33" s="105" customFormat="1" ht="63">
      <c r="A78" s="48" t="s">
        <v>17</v>
      </c>
      <c r="B78" s="91" t="s">
        <v>283</v>
      </c>
      <c r="C78" s="47" t="s">
        <v>46</v>
      </c>
      <c r="D78" s="57" t="s">
        <v>20</v>
      </c>
      <c r="E78" s="65" t="s">
        <v>284</v>
      </c>
      <c r="F78" s="48" t="s">
        <v>34</v>
      </c>
      <c r="G78" s="48" t="s">
        <v>285</v>
      </c>
      <c r="H78" s="93">
        <v>4000</v>
      </c>
      <c r="I78" s="66">
        <v>3200</v>
      </c>
      <c r="J78" s="63"/>
      <c r="K78" s="63"/>
      <c r="L78" s="63">
        <f t="shared" si="55"/>
        <v>4000</v>
      </c>
      <c r="M78" s="63" t="e">
        <f t="shared" si="56"/>
        <v>#REF!</v>
      </c>
      <c r="N78" s="63"/>
      <c r="O78" s="62">
        <f t="shared" si="57"/>
        <v>4000</v>
      </c>
      <c r="P78" s="62" t="e">
        <f>V78+W78+#REF!</f>
        <v>#REF!</v>
      </c>
      <c r="Q78" s="63"/>
      <c r="R78" s="15">
        <v>850</v>
      </c>
      <c r="S78" s="15"/>
      <c r="T78" s="15"/>
      <c r="U78" s="15">
        <f t="shared" si="58"/>
        <v>850</v>
      </c>
      <c r="V78" s="63"/>
      <c r="W78" s="66">
        <v>400</v>
      </c>
      <c r="X78" s="63">
        <v>450</v>
      </c>
      <c r="Y78" s="63"/>
      <c r="Z78" s="63"/>
      <c r="AA78" s="63">
        <f t="shared" si="59"/>
        <v>850</v>
      </c>
      <c r="AB78" s="63"/>
      <c r="AC78" s="63"/>
      <c r="AD78" s="69"/>
      <c r="AE78" s="60"/>
      <c r="AF78" s="60"/>
      <c r="AG78" s="60"/>
    </row>
    <row r="79" spans="1:33" s="105" customFormat="1" ht="31.5">
      <c r="A79" s="48" t="s">
        <v>17</v>
      </c>
      <c r="B79" s="91" t="s">
        <v>45</v>
      </c>
      <c r="C79" s="47" t="s">
        <v>46</v>
      </c>
      <c r="D79" s="57" t="s">
        <v>20</v>
      </c>
      <c r="E79" s="65"/>
      <c r="F79" s="48"/>
      <c r="G79" s="48"/>
      <c r="H79" s="93"/>
      <c r="I79" s="66"/>
      <c r="J79" s="63"/>
      <c r="K79" s="63"/>
      <c r="L79" s="63"/>
      <c r="M79" s="63"/>
      <c r="N79" s="63"/>
      <c r="O79" s="62"/>
      <c r="P79" s="62"/>
      <c r="Q79" s="63"/>
      <c r="R79" s="15">
        <v>900</v>
      </c>
      <c r="S79" s="15">
        <f>300+400</f>
        <v>700</v>
      </c>
      <c r="T79" s="15"/>
      <c r="U79" s="15">
        <f t="shared" si="58"/>
        <v>200</v>
      </c>
      <c r="V79" s="63"/>
      <c r="W79" s="66"/>
      <c r="X79" s="63"/>
      <c r="Y79" s="63"/>
      <c r="Z79" s="63"/>
      <c r="AA79" s="63"/>
      <c r="AB79" s="63">
        <f>900-300</f>
        <v>600</v>
      </c>
      <c r="AC79" s="63">
        <f>600-400</f>
        <v>200</v>
      </c>
      <c r="AD79" s="69"/>
      <c r="AE79" s="60"/>
      <c r="AF79" s="60"/>
      <c r="AG79" s="60"/>
    </row>
    <row r="80" spans="1:33">
      <c r="A80" s="104" t="s">
        <v>286</v>
      </c>
      <c r="B80" s="77" t="s">
        <v>287</v>
      </c>
      <c r="C80" s="78"/>
      <c r="D80" s="57"/>
      <c r="E80" s="57"/>
      <c r="F80" s="57"/>
      <c r="G80" s="48"/>
      <c r="H80" s="99">
        <f t="shared" ref="H80:Z80" si="60">H81</f>
        <v>31814</v>
      </c>
      <c r="I80" s="99">
        <f t="shared" si="60"/>
        <v>26814</v>
      </c>
      <c r="J80" s="99">
        <f t="shared" si="60"/>
        <v>0</v>
      </c>
      <c r="K80" s="99">
        <f t="shared" si="60"/>
        <v>0</v>
      </c>
      <c r="L80" s="99">
        <f t="shared" si="60"/>
        <v>31814</v>
      </c>
      <c r="M80" s="99" t="e">
        <f t="shared" si="60"/>
        <v>#REF!</v>
      </c>
      <c r="N80" s="99">
        <f t="shared" si="60"/>
        <v>0</v>
      </c>
      <c r="O80" s="99" t="e">
        <f t="shared" si="60"/>
        <v>#REF!</v>
      </c>
      <c r="P80" s="99" t="e">
        <f t="shared" si="60"/>
        <v>#REF!</v>
      </c>
      <c r="Q80" s="99">
        <f t="shared" si="60"/>
        <v>0</v>
      </c>
      <c r="R80" s="99">
        <f t="shared" si="60"/>
        <v>6114</v>
      </c>
      <c r="S80" s="99"/>
      <c r="T80" s="99"/>
      <c r="U80" s="99">
        <f t="shared" si="60"/>
        <v>5864</v>
      </c>
      <c r="V80" s="99">
        <f t="shared" si="60"/>
        <v>1114</v>
      </c>
      <c r="W80" s="99">
        <f t="shared" si="60"/>
        <v>1200</v>
      </c>
      <c r="X80" s="99">
        <f t="shared" si="60"/>
        <v>1750</v>
      </c>
      <c r="Y80" s="99">
        <f t="shared" si="60"/>
        <v>1050</v>
      </c>
      <c r="Z80" s="99">
        <f t="shared" si="60"/>
        <v>1050</v>
      </c>
      <c r="AA80" s="99">
        <f t="shared" ref="AA80" si="61">SUM(AA82:AA87)</f>
        <v>5114</v>
      </c>
      <c r="AB80" s="99">
        <f>SUM(AB82:AB88)</f>
        <v>1000</v>
      </c>
      <c r="AC80" s="99">
        <f>AC81</f>
        <v>750</v>
      </c>
      <c r="AD80" s="59"/>
      <c r="AE80" s="60"/>
      <c r="AF80" s="60"/>
      <c r="AG80" s="60"/>
    </row>
    <row r="81" spans="1:33" s="84" customFormat="1" ht="31.5">
      <c r="A81" s="41" t="s">
        <v>145</v>
      </c>
      <c r="B81" s="80" t="s">
        <v>162</v>
      </c>
      <c r="C81" s="41"/>
      <c r="D81" s="81"/>
      <c r="E81" s="81"/>
      <c r="F81" s="81"/>
      <c r="G81" s="41"/>
      <c r="H81" s="82">
        <f t="shared" ref="H81:O81" si="62">SUM(H82:H87)</f>
        <v>31814</v>
      </c>
      <c r="I81" s="82">
        <f t="shared" si="62"/>
        <v>26814</v>
      </c>
      <c r="J81" s="82">
        <f t="shared" si="62"/>
        <v>0</v>
      </c>
      <c r="K81" s="82">
        <f t="shared" si="62"/>
        <v>0</v>
      </c>
      <c r="L81" s="82">
        <f t="shared" si="62"/>
        <v>31814</v>
      </c>
      <c r="M81" s="82" t="e">
        <f t="shared" si="62"/>
        <v>#REF!</v>
      </c>
      <c r="N81" s="82">
        <f t="shared" si="62"/>
        <v>0</v>
      </c>
      <c r="O81" s="82" t="e">
        <f t="shared" si="62"/>
        <v>#REF!</v>
      </c>
      <c r="P81" s="82" t="e">
        <f>SUM(P82:P88)</f>
        <v>#REF!</v>
      </c>
      <c r="Q81" s="82">
        <f>SUM(Q82:Q87)</f>
        <v>0</v>
      </c>
      <c r="R81" s="82">
        <f t="shared" ref="R81:AA81" si="63">SUM(R82:R88)</f>
        <v>6114</v>
      </c>
      <c r="S81" s="82"/>
      <c r="T81" s="82"/>
      <c r="U81" s="82">
        <f t="shared" si="63"/>
        <v>5864</v>
      </c>
      <c r="V81" s="82">
        <f t="shared" si="63"/>
        <v>1114</v>
      </c>
      <c r="W81" s="82">
        <f t="shared" si="63"/>
        <v>1200</v>
      </c>
      <c r="X81" s="82">
        <f t="shared" si="63"/>
        <v>1750</v>
      </c>
      <c r="Y81" s="82">
        <f t="shared" si="63"/>
        <v>1050</v>
      </c>
      <c r="Z81" s="82">
        <f t="shared" si="63"/>
        <v>1050</v>
      </c>
      <c r="AA81" s="82">
        <f t="shared" si="63"/>
        <v>5114</v>
      </c>
      <c r="AB81" s="82">
        <f>SUM(AB82:AB88)</f>
        <v>1000</v>
      </c>
      <c r="AC81" s="82">
        <f t="shared" ref="AC81" si="64">SUM(AC82:AC88)</f>
        <v>750</v>
      </c>
      <c r="AD81" s="83"/>
      <c r="AE81" s="60"/>
      <c r="AF81" s="60"/>
      <c r="AG81" s="60"/>
    </row>
    <row r="82" spans="1:33" ht="31.5">
      <c r="A82" s="104"/>
      <c r="B82" s="85" t="s">
        <v>288</v>
      </c>
      <c r="C82" s="47" t="s">
        <v>49</v>
      </c>
      <c r="D82" s="57" t="s">
        <v>50</v>
      </c>
      <c r="E82" s="57"/>
      <c r="F82" s="57"/>
      <c r="G82" s="48" t="s">
        <v>289</v>
      </c>
      <c r="H82" s="97">
        <v>214</v>
      </c>
      <c r="I82" s="97">
        <f>H82</f>
        <v>214</v>
      </c>
      <c r="J82" s="63"/>
      <c r="K82" s="63"/>
      <c r="L82" s="63">
        <f t="shared" ref="L82:L88" si="65">H82-J82</f>
        <v>214</v>
      </c>
      <c r="M82" s="63" t="e">
        <f t="shared" ref="M82:M87" si="66">P82</f>
        <v>#REF!</v>
      </c>
      <c r="N82" s="63"/>
      <c r="O82" s="62" t="e">
        <f>#REF!+#REF!+#REF!</f>
        <v>#REF!</v>
      </c>
      <c r="P82" s="62" t="e">
        <f>V82+W82+#REF!</f>
        <v>#REF!</v>
      </c>
      <c r="Q82" s="63"/>
      <c r="R82" s="15">
        <v>214</v>
      </c>
      <c r="S82" s="15"/>
      <c r="T82" s="15"/>
      <c r="U82" s="15">
        <f t="shared" ref="U82:U88" si="67">V82+W82+X82+Z82+AC82</f>
        <v>214</v>
      </c>
      <c r="V82" s="93">
        <v>214</v>
      </c>
      <c r="W82" s="99"/>
      <c r="X82" s="63"/>
      <c r="Y82" s="63"/>
      <c r="Z82" s="63"/>
      <c r="AA82" s="63">
        <f t="shared" ref="AA82:AA87" si="68">V82+W82+X82+Y82</f>
        <v>214</v>
      </c>
      <c r="AB82" s="63"/>
      <c r="AC82" s="63"/>
      <c r="AD82" s="59"/>
      <c r="AE82" s="60"/>
      <c r="AF82" s="60"/>
      <c r="AG82" s="60"/>
    </row>
    <row r="83" spans="1:33" ht="31.5">
      <c r="A83" s="104"/>
      <c r="B83" s="106" t="s">
        <v>290</v>
      </c>
      <c r="C83" s="47" t="s">
        <v>49</v>
      </c>
      <c r="D83" s="57" t="s">
        <v>50</v>
      </c>
      <c r="E83" s="96" t="s">
        <v>250</v>
      </c>
      <c r="F83" s="96" t="s">
        <v>202</v>
      </c>
      <c r="G83" s="96" t="s">
        <v>291</v>
      </c>
      <c r="H83" s="97">
        <v>4700</v>
      </c>
      <c r="I83" s="97">
        <f>H83</f>
        <v>4700</v>
      </c>
      <c r="J83" s="63"/>
      <c r="K83" s="63"/>
      <c r="L83" s="63">
        <f t="shared" si="65"/>
        <v>4700</v>
      </c>
      <c r="M83" s="63" t="e">
        <f t="shared" si="66"/>
        <v>#REF!</v>
      </c>
      <c r="N83" s="63"/>
      <c r="O83" s="62">
        <f t="shared" ref="O83:O87" si="69">L83</f>
        <v>4700</v>
      </c>
      <c r="P83" s="62" t="e">
        <f>V83+W83+#REF!</f>
        <v>#REF!</v>
      </c>
      <c r="Q83" s="63"/>
      <c r="R83" s="15">
        <v>900</v>
      </c>
      <c r="S83" s="15"/>
      <c r="T83" s="15"/>
      <c r="U83" s="15">
        <f t="shared" si="67"/>
        <v>900</v>
      </c>
      <c r="V83" s="93">
        <v>900</v>
      </c>
      <c r="W83" s="99"/>
      <c r="X83" s="63"/>
      <c r="Y83" s="63"/>
      <c r="Z83" s="63"/>
      <c r="AA83" s="63">
        <f t="shared" si="68"/>
        <v>900</v>
      </c>
      <c r="AB83" s="63"/>
      <c r="AC83" s="63"/>
      <c r="AD83" s="69"/>
      <c r="AE83" s="60"/>
      <c r="AF83" s="60"/>
      <c r="AG83" s="60"/>
    </row>
    <row r="84" spans="1:33" ht="47.25">
      <c r="A84" s="100" t="s">
        <v>17</v>
      </c>
      <c r="B84" s="107" t="s">
        <v>116</v>
      </c>
      <c r="C84" s="47" t="s">
        <v>49</v>
      </c>
      <c r="D84" s="57" t="s">
        <v>50</v>
      </c>
      <c r="E84" s="96" t="s">
        <v>117</v>
      </c>
      <c r="F84" s="96" t="s">
        <v>34</v>
      </c>
      <c r="G84" s="96" t="s">
        <v>118</v>
      </c>
      <c r="H84" s="108">
        <v>6000</v>
      </c>
      <c r="I84" s="108">
        <v>4800</v>
      </c>
      <c r="J84" s="63"/>
      <c r="K84" s="63"/>
      <c r="L84" s="63">
        <f t="shared" si="65"/>
        <v>6000</v>
      </c>
      <c r="M84" s="63">
        <f t="shared" si="66"/>
        <v>800</v>
      </c>
      <c r="N84" s="63"/>
      <c r="O84" s="62">
        <f t="shared" si="69"/>
        <v>6000</v>
      </c>
      <c r="P84" s="62">
        <v>800</v>
      </c>
      <c r="Q84" s="63"/>
      <c r="R84" s="15">
        <v>800</v>
      </c>
      <c r="S84" s="15"/>
      <c r="T84" s="15"/>
      <c r="U84" s="15">
        <f t="shared" si="67"/>
        <v>800</v>
      </c>
      <c r="V84" s="99"/>
      <c r="W84" s="68">
        <v>400</v>
      </c>
      <c r="X84" s="63">
        <v>400</v>
      </c>
      <c r="Y84" s="63"/>
      <c r="Z84" s="63"/>
      <c r="AA84" s="63">
        <f t="shared" si="68"/>
        <v>800</v>
      </c>
      <c r="AB84" s="63"/>
      <c r="AC84" s="63"/>
      <c r="AD84" s="69"/>
      <c r="AE84" s="60"/>
      <c r="AF84" s="60"/>
      <c r="AG84" s="60"/>
    </row>
    <row r="85" spans="1:33" ht="63">
      <c r="A85" s="100" t="s">
        <v>17</v>
      </c>
      <c r="B85" s="107" t="s">
        <v>119</v>
      </c>
      <c r="C85" s="47" t="s">
        <v>49</v>
      </c>
      <c r="D85" s="57" t="s">
        <v>50</v>
      </c>
      <c r="E85" s="96" t="s">
        <v>120</v>
      </c>
      <c r="F85" s="96" t="s">
        <v>34</v>
      </c>
      <c r="G85" s="96" t="s">
        <v>292</v>
      </c>
      <c r="H85" s="108">
        <v>5000</v>
      </c>
      <c r="I85" s="108">
        <v>4000</v>
      </c>
      <c r="J85" s="63"/>
      <c r="K85" s="63"/>
      <c r="L85" s="63">
        <f t="shared" si="65"/>
        <v>5000</v>
      </c>
      <c r="M85" s="63">
        <f t="shared" si="66"/>
        <v>800</v>
      </c>
      <c r="N85" s="63"/>
      <c r="O85" s="62">
        <f t="shared" si="69"/>
        <v>5000</v>
      </c>
      <c r="P85" s="62">
        <v>800</v>
      </c>
      <c r="Q85" s="63"/>
      <c r="R85" s="15">
        <v>800</v>
      </c>
      <c r="S85" s="15"/>
      <c r="T85" s="15"/>
      <c r="U85" s="15">
        <f t="shared" si="67"/>
        <v>800</v>
      </c>
      <c r="V85" s="99"/>
      <c r="W85" s="68">
        <v>400</v>
      </c>
      <c r="X85" s="63">
        <v>400</v>
      </c>
      <c r="Y85" s="63"/>
      <c r="Z85" s="63"/>
      <c r="AA85" s="63">
        <f t="shared" si="68"/>
        <v>800</v>
      </c>
      <c r="AB85" s="63"/>
      <c r="AC85" s="63"/>
      <c r="AD85" s="69"/>
      <c r="AE85" s="60"/>
      <c r="AF85" s="60"/>
      <c r="AG85" s="60"/>
    </row>
    <row r="86" spans="1:33" ht="31.5">
      <c r="A86" s="57" t="s">
        <v>293</v>
      </c>
      <c r="B86" s="87" t="s">
        <v>110</v>
      </c>
      <c r="C86" s="47" t="s">
        <v>49</v>
      </c>
      <c r="D86" s="57" t="s">
        <v>50</v>
      </c>
      <c r="E86" s="96" t="s">
        <v>111</v>
      </c>
      <c r="F86" s="96" t="s">
        <v>91</v>
      </c>
      <c r="G86" s="96" t="s">
        <v>112</v>
      </c>
      <c r="H86" s="68">
        <v>8900</v>
      </c>
      <c r="I86" s="68">
        <v>7500</v>
      </c>
      <c r="J86" s="63"/>
      <c r="K86" s="63"/>
      <c r="L86" s="63">
        <f t="shared" si="65"/>
        <v>8900</v>
      </c>
      <c r="M86" s="63" t="e">
        <f t="shared" si="66"/>
        <v>#REF!</v>
      </c>
      <c r="N86" s="63"/>
      <c r="O86" s="62">
        <f t="shared" si="69"/>
        <v>8900</v>
      </c>
      <c r="P86" s="62" t="e">
        <f>V86+W86+#REF!</f>
        <v>#REF!</v>
      </c>
      <c r="Q86" s="63"/>
      <c r="R86" s="15">
        <v>1000</v>
      </c>
      <c r="S86" s="15"/>
      <c r="T86" s="15"/>
      <c r="U86" s="15">
        <f t="shared" si="67"/>
        <v>1000</v>
      </c>
      <c r="V86" s="68"/>
      <c r="W86" s="63"/>
      <c r="X86" s="63">
        <v>500</v>
      </c>
      <c r="Y86" s="63">
        <v>500</v>
      </c>
      <c r="Z86" s="63">
        <v>500</v>
      </c>
      <c r="AA86" s="63">
        <f t="shared" si="68"/>
        <v>1000</v>
      </c>
      <c r="AB86" s="63"/>
      <c r="AC86" s="63"/>
      <c r="AD86" s="69"/>
      <c r="AE86" s="60"/>
      <c r="AF86" s="60"/>
      <c r="AG86" s="60"/>
    </row>
    <row r="87" spans="1:33" ht="47.25">
      <c r="A87" s="48" t="s">
        <v>17</v>
      </c>
      <c r="B87" s="107" t="s">
        <v>113</v>
      </c>
      <c r="C87" s="47" t="s">
        <v>49</v>
      </c>
      <c r="D87" s="57" t="s">
        <v>50</v>
      </c>
      <c r="E87" s="96" t="s">
        <v>114</v>
      </c>
      <c r="F87" s="96" t="s">
        <v>34</v>
      </c>
      <c r="G87" s="96" t="s">
        <v>115</v>
      </c>
      <c r="H87" s="68">
        <v>7000</v>
      </c>
      <c r="I87" s="68">
        <v>5600</v>
      </c>
      <c r="J87" s="63"/>
      <c r="K87" s="63"/>
      <c r="L87" s="63">
        <f t="shared" si="65"/>
        <v>7000</v>
      </c>
      <c r="M87" s="63" t="e">
        <f t="shared" si="66"/>
        <v>#REF!</v>
      </c>
      <c r="N87" s="63"/>
      <c r="O87" s="62">
        <f t="shared" si="69"/>
        <v>7000</v>
      </c>
      <c r="P87" s="62" t="e">
        <f>V87+W87+#REF!</f>
        <v>#REF!</v>
      </c>
      <c r="Q87" s="63"/>
      <c r="R87" s="15">
        <v>1400</v>
      </c>
      <c r="S87" s="15"/>
      <c r="T87" s="15"/>
      <c r="U87" s="15">
        <f t="shared" si="67"/>
        <v>1400</v>
      </c>
      <c r="V87" s="63"/>
      <c r="W87" s="66">
        <v>400</v>
      </c>
      <c r="X87" s="63">
        <v>450</v>
      </c>
      <c r="Y87" s="63">
        <v>550</v>
      </c>
      <c r="Z87" s="63">
        <v>550</v>
      </c>
      <c r="AA87" s="63">
        <f t="shared" si="68"/>
        <v>1400</v>
      </c>
      <c r="AB87" s="63"/>
      <c r="AC87" s="63"/>
      <c r="AD87" s="69"/>
      <c r="AE87" s="60"/>
      <c r="AF87" s="60"/>
      <c r="AG87" s="60"/>
    </row>
    <row r="88" spans="1:33" ht="31.5">
      <c r="A88" s="48" t="s">
        <v>17</v>
      </c>
      <c r="B88" s="107" t="s">
        <v>48</v>
      </c>
      <c r="C88" s="47" t="s">
        <v>49</v>
      </c>
      <c r="D88" s="57" t="s">
        <v>50</v>
      </c>
      <c r="E88" s="96"/>
      <c r="F88" s="96"/>
      <c r="G88" s="96"/>
      <c r="H88" s="68">
        <v>6000</v>
      </c>
      <c r="I88" s="68">
        <v>5000</v>
      </c>
      <c r="J88" s="63"/>
      <c r="K88" s="63"/>
      <c r="L88" s="63">
        <f t="shared" si="65"/>
        <v>6000</v>
      </c>
      <c r="M88" s="63">
        <v>5000</v>
      </c>
      <c r="N88" s="63"/>
      <c r="O88" s="62">
        <f>P88</f>
        <v>1000</v>
      </c>
      <c r="P88" s="62">
        <v>1000</v>
      </c>
      <c r="Q88" s="63"/>
      <c r="R88" s="15">
        <v>1000</v>
      </c>
      <c r="S88" s="15">
        <v>250</v>
      </c>
      <c r="T88" s="15"/>
      <c r="U88" s="15">
        <f t="shared" si="67"/>
        <v>750</v>
      </c>
      <c r="V88" s="63"/>
      <c r="W88" s="66"/>
      <c r="X88" s="63"/>
      <c r="Y88" s="63"/>
      <c r="Z88" s="63"/>
      <c r="AA88" s="63"/>
      <c r="AB88" s="63">
        <v>1000</v>
      </c>
      <c r="AC88" s="63">
        <v>750</v>
      </c>
      <c r="AD88" s="69"/>
      <c r="AE88" s="60"/>
      <c r="AF88" s="60"/>
      <c r="AG88" s="60"/>
    </row>
    <row r="89" spans="1:33">
      <c r="A89" s="76" t="s">
        <v>294</v>
      </c>
      <c r="B89" s="77" t="s">
        <v>295</v>
      </c>
      <c r="C89" s="78"/>
      <c r="D89" s="57"/>
      <c r="E89" s="57"/>
      <c r="F89" s="57"/>
      <c r="G89" s="96"/>
      <c r="H89" s="109">
        <f t="shared" ref="H89:AC89" si="70">SUM(H91:H96)</f>
        <v>24300</v>
      </c>
      <c r="I89" s="109">
        <f t="shared" si="70"/>
        <v>21100</v>
      </c>
      <c r="J89" s="109">
        <f t="shared" si="70"/>
        <v>0</v>
      </c>
      <c r="K89" s="109">
        <f t="shared" si="70"/>
        <v>0</v>
      </c>
      <c r="L89" s="109">
        <f t="shared" si="70"/>
        <v>24300</v>
      </c>
      <c r="M89" s="109" t="e">
        <f t="shared" si="70"/>
        <v>#REF!</v>
      </c>
      <c r="N89" s="109">
        <f t="shared" si="70"/>
        <v>0</v>
      </c>
      <c r="O89" s="109">
        <f t="shared" si="70"/>
        <v>24300</v>
      </c>
      <c r="P89" s="109" t="e">
        <f>P90</f>
        <v>#REF!</v>
      </c>
      <c r="Q89" s="109">
        <f t="shared" si="70"/>
        <v>0</v>
      </c>
      <c r="R89" s="109">
        <f t="shared" si="70"/>
        <v>6200</v>
      </c>
      <c r="S89" s="109"/>
      <c r="T89" s="109"/>
      <c r="U89" s="109">
        <f t="shared" si="70"/>
        <v>5887</v>
      </c>
      <c r="V89" s="109">
        <f t="shared" si="70"/>
        <v>1000</v>
      </c>
      <c r="W89" s="109">
        <f t="shared" si="70"/>
        <v>1700</v>
      </c>
      <c r="X89" s="109">
        <f t="shared" si="70"/>
        <v>1350</v>
      </c>
      <c r="Y89" s="109">
        <f t="shared" si="70"/>
        <v>1350</v>
      </c>
      <c r="Z89" s="109">
        <f t="shared" si="70"/>
        <v>1350</v>
      </c>
      <c r="AA89" s="109">
        <f t="shared" si="70"/>
        <v>5400</v>
      </c>
      <c r="AB89" s="109">
        <f t="shared" si="70"/>
        <v>800</v>
      </c>
      <c r="AC89" s="109">
        <f t="shared" si="70"/>
        <v>487</v>
      </c>
      <c r="AD89" s="59"/>
      <c r="AE89" s="60"/>
      <c r="AF89" s="60"/>
      <c r="AG89" s="60"/>
    </row>
    <row r="90" spans="1:33" s="84" customFormat="1" ht="31.5">
      <c r="A90" s="41" t="s">
        <v>145</v>
      </c>
      <c r="B90" s="80" t="s">
        <v>162</v>
      </c>
      <c r="C90" s="41"/>
      <c r="D90" s="81"/>
      <c r="E90" s="81"/>
      <c r="F90" s="81"/>
      <c r="G90" s="41"/>
      <c r="H90" s="82">
        <f t="shared" ref="H90:AC90" si="71">SUM(H91:H96)</f>
        <v>24300</v>
      </c>
      <c r="I90" s="82">
        <f t="shared" si="71"/>
        <v>21100</v>
      </c>
      <c r="J90" s="82">
        <f t="shared" si="71"/>
        <v>0</v>
      </c>
      <c r="K90" s="82">
        <f t="shared" si="71"/>
        <v>0</v>
      </c>
      <c r="L90" s="82">
        <f t="shared" si="71"/>
        <v>24300</v>
      </c>
      <c r="M90" s="82" t="e">
        <f t="shared" si="71"/>
        <v>#REF!</v>
      </c>
      <c r="N90" s="82">
        <f t="shared" si="71"/>
        <v>0</v>
      </c>
      <c r="O90" s="82">
        <f t="shared" si="71"/>
        <v>24300</v>
      </c>
      <c r="P90" s="82" t="e">
        <f t="shared" si="71"/>
        <v>#REF!</v>
      </c>
      <c r="Q90" s="82">
        <f t="shared" si="71"/>
        <v>0</v>
      </c>
      <c r="R90" s="82">
        <f t="shared" si="71"/>
        <v>6200</v>
      </c>
      <c r="S90" s="82"/>
      <c r="T90" s="82"/>
      <c r="U90" s="82">
        <f t="shared" si="71"/>
        <v>5887</v>
      </c>
      <c r="V90" s="82">
        <f t="shared" si="71"/>
        <v>1000</v>
      </c>
      <c r="W90" s="82">
        <f t="shared" si="71"/>
        <v>1700</v>
      </c>
      <c r="X90" s="82">
        <f t="shared" si="71"/>
        <v>1350</v>
      </c>
      <c r="Y90" s="82">
        <f t="shared" si="71"/>
        <v>1350</v>
      </c>
      <c r="Z90" s="82">
        <f t="shared" si="71"/>
        <v>1350</v>
      </c>
      <c r="AA90" s="82">
        <f t="shared" si="71"/>
        <v>5400</v>
      </c>
      <c r="AB90" s="82">
        <f t="shared" si="71"/>
        <v>800</v>
      </c>
      <c r="AC90" s="82">
        <f t="shared" si="71"/>
        <v>487</v>
      </c>
      <c r="AD90" s="83"/>
      <c r="AE90" s="60"/>
      <c r="AF90" s="60"/>
      <c r="AG90" s="60"/>
    </row>
    <row r="91" spans="1:33" ht="31.5">
      <c r="A91" s="88" t="s">
        <v>17</v>
      </c>
      <c r="B91" s="87" t="s">
        <v>296</v>
      </c>
      <c r="C91" s="47" t="s">
        <v>52</v>
      </c>
      <c r="D91" s="57" t="s">
        <v>53</v>
      </c>
      <c r="E91" s="65" t="s">
        <v>297</v>
      </c>
      <c r="F91" s="65" t="s">
        <v>238</v>
      </c>
      <c r="G91" s="65" t="s">
        <v>298</v>
      </c>
      <c r="H91" s="68">
        <v>3100</v>
      </c>
      <c r="I91" s="68">
        <f>H91</f>
        <v>3100</v>
      </c>
      <c r="J91" s="109"/>
      <c r="K91" s="109"/>
      <c r="L91" s="63">
        <f t="shared" ref="L91:L96" si="72">H91-J91</f>
        <v>3100</v>
      </c>
      <c r="M91" s="63" t="e">
        <f t="shared" ref="M91:M96" si="73">P91</f>
        <v>#REF!</v>
      </c>
      <c r="N91" s="109"/>
      <c r="O91" s="62">
        <f t="shared" ref="O91:O96" si="74">L91</f>
        <v>3100</v>
      </c>
      <c r="P91" s="62" t="e">
        <f>V91+W91+#REF!</f>
        <v>#REF!</v>
      </c>
      <c r="Q91" s="109"/>
      <c r="R91" s="15">
        <v>400</v>
      </c>
      <c r="S91" s="15"/>
      <c r="T91" s="15"/>
      <c r="U91" s="15">
        <f t="shared" ref="U91:U96" si="75">V91+W91+X91+Z91+AC91</f>
        <v>400</v>
      </c>
      <c r="V91" s="15">
        <v>400</v>
      </c>
      <c r="W91" s="109"/>
      <c r="X91" s="63"/>
      <c r="Y91" s="63"/>
      <c r="Z91" s="63"/>
      <c r="AA91" s="63">
        <f t="shared" ref="AA91:AA96" si="76">V91+W91+X91+Y91</f>
        <v>400</v>
      </c>
      <c r="AB91" s="63"/>
      <c r="AC91" s="63"/>
      <c r="AD91" s="69"/>
      <c r="AE91" s="60"/>
      <c r="AF91" s="60"/>
      <c r="AG91" s="60"/>
    </row>
    <row r="92" spans="1:33" ht="31.5">
      <c r="A92" s="88" t="s">
        <v>17</v>
      </c>
      <c r="B92" s="87" t="s">
        <v>299</v>
      </c>
      <c r="C92" s="47" t="s">
        <v>52</v>
      </c>
      <c r="D92" s="57" t="s">
        <v>53</v>
      </c>
      <c r="E92" s="65" t="s">
        <v>297</v>
      </c>
      <c r="F92" s="65" t="s">
        <v>238</v>
      </c>
      <c r="G92" s="65" t="s">
        <v>300</v>
      </c>
      <c r="H92" s="68">
        <v>2500</v>
      </c>
      <c r="I92" s="68">
        <f>H92</f>
        <v>2500</v>
      </c>
      <c r="J92" s="109"/>
      <c r="K92" s="109"/>
      <c r="L92" s="63">
        <f t="shared" si="72"/>
        <v>2500</v>
      </c>
      <c r="M92" s="63" t="e">
        <f t="shared" si="73"/>
        <v>#REF!</v>
      </c>
      <c r="N92" s="109"/>
      <c r="O92" s="62">
        <f t="shared" si="74"/>
        <v>2500</v>
      </c>
      <c r="P92" s="62" t="e">
        <f>V92+W92+#REF!</f>
        <v>#REF!</v>
      </c>
      <c r="Q92" s="109"/>
      <c r="R92" s="15">
        <v>300</v>
      </c>
      <c r="S92" s="15"/>
      <c r="T92" s="15"/>
      <c r="U92" s="15">
        <f t="shared" si="75"/>
        <v>300</v>
      </c>
      <c r="V92" s="15">
        <v>300</v>
      </c>
      <c r="W92" s="109"/>
      <c r="X92" s="63"/>
      <c r="Y92" s="63"/>
      <c r="Z92" s="63"/>
      <c r="AA92" s="63">
        <f t="shared" si="76"/>
        <v>300</v>
      </c>
      <c r="AB92" s="63"/>
      <c r="AC92" s="63"/>
      <c r="AD92" s="69"/>
      <c r="AE92" s="60"/>
      <c r="AF92" s="60"/>
      <c r="AG92" s="60"/>
    </row>
    <row r="93" spans="1:33" ht="31.5">
      <c r="A93" s="88" t="s">
        <v>17</v>
      </c>
      <c r="B93" s="87" t="s">
        <v>301</v>
      </c>
      <c r="C93" s="47" t="s">
        <v>52</v>
      </c>
      <c r="D93" s="57" t="s">
        <v>53</v>
      </c>
      <c r="E93" s="65" t="s">
        <v>297</v>
      </c>
      <c r="F93" s="65" t="s">
        <v>238</v>
      </c>
      <c r="G93" s="65" t="s">
        <v>302</v>
      </c>
      <c r="H93" s="68">
        <v>2500</v>
      </c>
      <c r="I93" s="68">
        <f>H93</f>
        <v>2500</v>
      </c>
      <c r="J93" s="109"/>
      <c r="K93" s="109"/>
      <c r="L93" s="63">
        <f t="shared" si="72"/>
        <v>2500</v>
      </c>
      <c r="M93" s="63" t="e">
        <f t="shared" si="73"/>
        <v>#REF!</v>
      </c>
      <c r="N93" s="109"/>
      <c r="O93" s="62">
        <f t="shared" si="74"/>
        <v>2500</v>
      </c>
      <c r="P93" s="62" t="e">
        <f>V93+W93+#REF!</f>
        <v>#REF!</v>
      </c>
      <c r="Q93" s="109"/>
      <c r="R93" s="15">
        <v>300</v>
      </c>
      <c r="S93" s="15"/>
      <c r="T93" s="15"/>
      <c r="U93" s="15">
        <f t="shared" si="75"/>
        <v>300</v>
      </c>
      <c r="V93" s="15">
        <v>300</v>
      </c>
      <c r="W93" s="109"/>
      <c r="X93" s="63"/>
      <c r="Y93" s="63"/>
      <c r="Z93" s="63"/>
      <c r="AA93" s="63">
        <f t="shared" si="76"/>
        <v>300</v>
      </c>
      <c r="AB93" s="63"/>
      <c r="AC93" s="63"/>
      <c r="AD93" s="69"/>
      <c r="AE93" s="60"/>
      <c r="AF93" s="60"/>
      <c r="AG93" s="60"/>
    </row>
    <row r="94" spans="1:33" ht="47.25">
      <c r="A94" s="100" t="s">
        <v>17</v>
      </c>
      <c r="B94" s="107" t="s">
        <v>51</v>
      </c>
      <c r="C94" s="47" t="s">
        <v>52</v>
      </c>
      <c r="D94" s="57" t="s">
        <v>53</v>
      </c>
      <c r="E94" s="96" t="s">
        <v>54</v>
      </c>
      <c r="F94" s="96" t="s">
        <v>34</v>
      </c>
      <c r="G94" s="96" t="s">
        <v>55</v>
      </c>
      <c r="H94" s="108">
        <v>7500</v>
      </c>
      <c r="I94" s="108">
        <v>6000</v>
      </c>
      <c r="J94" s="109"/>
      <c r="K94" s="109"/>
      <c r="L94" s="63">
        <f t="shared" si="72"/>
        <v>7500</v>
      </c>
      <c r="M94" s="63">
        <f t="shared" si="73"/>
        <v>2550</v>
      </c>
      <c r="N94" s="109"/>
      <c r="O94" s="62">
        <f t="shared" si="74"/>
        <v>7500</v>
      </c>
      <c r="P94" s="62">
        <v>2550</v>
      </c>
      <c r="Q94" s="109"/>
      <c r="R94" s="15">
        <v>2550</v>
      </c>
      <c r="S94" s="15">
        <v>313</v>
      </c>
      <c r="T94" s="15"/>
      <c r="U94" s="15">
        <f t="shared" si="75"/>
        <v>2237</v>
      </c>
      <c r="V94" s="109"/>
      <c r="W94" s="68">
        <v>500</v>
      </c>
      <c r="X94" s="63">
        <v>450</v>
      </c>
      <c r="Y94" s="63">
        <v>800</v>
      </c>
      <c r="Z94" s="63">
        <v>800</v>
      </c>
      <c r="AA94" s="63">
        <f t="shared" si="76"/>
        <v>1750</v>
      </c>
      <c r="AB94" s="63">
        <v>800</v>
      </c>
      <c r="AC94" s="63">
        <f>800-313</f>
        <v>487</v>
      </c>
      <c r="AD94" s="69"/>
      <c r="AE94" s="60"/>
      <c r="AF94" s="60"/>
      <c r="AG94" s="60"/>
    </row>
    <row r="95" spans="1:33" ht="63">
      <c r="A95" s="100" t="s">
        <v>17</v>
      </c>
      <c r="B95" s="107" t="s">
        <v>303</v>
      </c>
      <c r="C95" s="47" t="s">
        <v>52</v>
      </c>
      <c r="D95" s="57" t="s">
        <v>53</v>
      </c>
      <c r="E95" s="96" t="s">
        <v>304</v>
      </c>
      <c r="F95" s="96" t="s">
        <v>34</v>
      </c>
      <c r="G95" s="96" t="s">
        <v>305</v>
      </c>
      <c r="H95" s="108">
        <v>3700</v>
      </c>
      <c r="I95" s="108">
        <v>3000</v>
      </c>
      <c r="J95" s="109"/>
      <c r="K95" s="109"/>
      <c r="L95" s="63">
        <f t="shared" si="72"/>
        <v>3700</v>
      </c>
      <c r="M95" s="63" t="e">
        <f t="shared" si="73"/>
        <v>#REF!</v>
      </c>
      <c r="N95" s="109"/>
      <c r="O95" s="62">
        <f t="shared" si="74"/>
        <v>3700</v>
      </c>
      <c r="P95" s="62" t="e">
        <f>V95+W95+#REF!</f>
        <v>#REF!</v>
      </c>
      <c r="Q95" s="109"/>
      <c r="R95" s="15">
        <v>950</v>
      </c>
      <c r="S95" s="15"/>
      <c r="T95" s="15"/>
      <c r="U95" s="15">
        <f t="shared" si="75"/>
        <v>950</v>
      </c>
      <c r="V95" s="109"/>
      <c r="W95" s="68">
        <v>500</v>
      </c>
      <c r="X95" s="63">
        <v>450</v>
      </c>
      <c r="Y95" s="63"/>
      <c r="Z95" s="63"/>
      <c r="AA95" s="63">
        <f t="shared" si="76"/>
        <v>950</v>
      </c>
      <c r="AB95" s="63"/>
      <c r="AC95" s="63"/>
      <c r="AD95" s="69"/>
      <c r="AE95" s="60"/>
      <c r="AF95" s="60"/>
      <c r="AG95" s="60"/>
    </row>
    <row r="96" spans="1:33" ht="63">
      <c r="A96" s="100" t="s">
        <v>17</v>
      </c>
      <c r="B96" s="107" t="s">
        <v>121</v>
      </c>
      <c r="C96" s="47" t="s">
        <v>52</v>
      </c>
      <c r="D96" s="57" t="s">
        <v>53</v>
      </c>
      <c r="E96" s="96" t="s">
        <v>122</v>
      </c>
      <c r="F96" s="96" t="s">
        <v>34</v>
      </c>
      <c r="G96" s="96" t="s">
        <v>123</v>
      </c>
      <c r="H96" s="108">
        <v>5000</v>
      </c>
      <c r="I96" s="108">
        <v>4000</v>
      </c>
      <c r="J96" s="109"/>
      <c r="K96" s="109"/>
      <c r="L96" s="63">
        <f t="shared" si="72"/>
        <v>5000</v>
      </c>
      <c r="M96" s="63">
        <f t="shared" si="73"/>
        <v>1700</v>
      </c>
      <c r="N96" s="109"/>
      <c r="O96" s="62">
        <f t="shared" si="74"/>
        <v>5000</v>
      </c>
      <c r="P96" s="62">
        <v>1700</v>
      </c>
      <c r="Q96" s="109"/>
      <c r="R96" s="15">
        <v>1700</v>
      </c>
      <c r="S96" s="15"/>
      <c r="T96" s="15"/>
      <c r="U96" s="15">
        <f t="shared" si="75"/>
        <v>1700</v>
      </c>
      <c r="V96" s="109"/>
      <c r="W96" s="68">
        <v>700</v>
      </c>
      <c r="X96" s="63">
        <v>450</v>
      </c>
      <c r="Y96" s="63">
        <v>550</v>
      </c>
      <c r="Z96" s="63">
        <v>550</v>
      </c>
      <c r="AA96" s="63">
        <f t="shared" si="76"/>
        <v>1700</v>
      </c>
      <c r="AB96" s="63"/>
      <c r="AC96" s="63"/>
      <c r="AD96" s="69"/>
      <c r="AE96" s="60"/>
      <c r="AF96" s="60"/>
      <c r="AG96" s="60"/>
    </row>
    <row r="97" spans="1:34">
      <c r="A97" s="76" t="s">
        <v>306</v>
      </c>
      <c r="B97" s="77" t="s">
        <v>307</v>
      </c>
      <c r="C97" s="78"/>
      <c r="D97" s="57"/>
      <c r="E97" s="57"/>
      <c r="F97" s="57"/>
      <c r="G97" s="96"/>
      <c r="H97" s="109">
        <f t="shared" ref="H97:O97" si="77">H98</f>
        <v>56846</v>
      </c>
      <c r="I97" s="109">
        <f t="shared" si="77"/>
        <v>27446</v>
      </c>
      <c r="J97" s="109">
        <f t="shared" si="77"/>
        <v>0</v>
      </c>
      <c r="K97" s="109">
        <f t="shared" si="77"/>
        <v>0</v>
      </c>
      <c r="L97" s="109">
        <f t="shared" si="77"/>
        <v>32346</v>
      </c>
      <c r="M97" s="109" t="e">
        <f t="shared" si="77"/>
        <v>#REF!</v>
      </c>
      <c r="N97" s="109">
        <f t="shared" si="77"/>
        <v>0</v>
      </c>
      <c r="O97" s="109">
        <f t="shared" si="77"/>
        <v>32346</v>
      </c>
      <c r="P97" s="109" t="e">
        <f>P98</f>
        <v>#REF!</v>
      </c>
      <c r="Q97" s="109"/>
      <c r="R97" s="109">
        <f t="shared" ref="R97:AC97" si="78">R98</f>
        <v>5900</v>
      </c>
      <c r="S97" s="109"/>
      <c r="T97" s="109"/>
      <c r="U97" s="109">
        <f t="shared" si="78"/>
        <v>5600</v>
      </c>
      <c r="V97" s="109">
        <f t="shared" si="78"/>
        <v>800</v>
      </c>
      <c r="W97" s="109">
        <f t="shared" si="78"/>
        <v>2200</v>
      </c>
      <c r="X97" s="109">
        <f t="shared" si="78"/>
        <v>1500</v>
      </c>
      <c r="Y97" s="109">
        <f t="shared" si="78"/>
        <v>600</v>
      </c>
      <c r="Z97" s="109">
        <f t="shared" si="78"/>
        <v>600</v>
      </c>
      <c r="AA97" s="109">
        <f t="shared" si="78"/>
        <v>5100</v>
      </c>
      <c r="AB97" s="109">
        <f>AB98</f>
        <v>500</v>
      </c>
      <c r="AC97" s="109">
        <f t="shared" si="78"/>
        <v>500</v>
      </c>
      <c r="AD97" s="59"/>
      <c r="AE97" s="60"/>
      <c r="AF97" s="60"/>
      <c r="AG97" s="60"/>
    </row>
    <row r="98" spans="1:34" s="84" customFormat="1" ht="31.5">
      <c r="A98" s="41" t="s">
        <v>145</v>
      </c>
      <c r="B98" s="80" t="s">
        <v>162</v>
      </c>
      <c r="C98" s="41"/>
      <c r="D98" s="81"/>
      <c r="E98" s="81"/>
      <c r="F98" s="81"/>
      <c r="G98" s="41"/>
      <c r="H98" s="82">
        <f>SUM(H99:H103)</f>
        <v>56846</v>
      </c>
      <c r="I98" s="82">
        <f t="shared" ref="I98:Q98" si="79">SUM(I99:I103)</f>
        <v>27446</v>
      </c>
      <c r="J98" s="82">
        <f t="shared" si="79"/>
        <v>0</v>
      </c>
      <c r="K98" s="82">
        <f t="shared" si="79"/>
        <v>0</v>
      </c>
      <c r="L98" s="82">
        <f t="shared" si="79"/>
        <v>32346</v>
      </c>
      <c r="M98" s="82" t="e">
        <f t="shared" si="79"/>
        <v>#REF!</v>
      </c>
      <c r="N98" s="82">
        <f t="shared" si="79"/>
        <v>0</v>
      </c>
      <c r="O98" s="82">
        <f t="shared" si="79"/>
        <v>32346</v>
      </c>
      <c r="P98" s="82" t="e">
        <f>SUM(P99:P105)</f>
        <v>#REF!</v>
      </c>
      <c r="Q98" s="82">
        <f t="shared" si="79"/>
        <v>0</v>
      </c>
      <c r="R98" s="82">
        <f t="shared" ref="R98:AA98" si="80">SUM(R99:R105)</f>
        <v>5900</v>
      </c>
      <c r="S98" s="82"/>
      <c r="T98" s="82"/>
      <c r="U98" s="82">
        <f t="shared" si="80"/>
        <v>5600</v>
      </c>
      <c r="V98" s="82">
        <f t="shared" si="80"/>
        <v>800</v>
      </c>
      <c r="W98" s="82">
        <f t="shared" si="80"/>
        <v>2200</v>
      </c>
      <c r="X98" s="82">
        <f t="shared" si="80"/>
        <v>1500</v>
      </c>
      <c r="Y98" s="82">
        <f t="shared" si="80"/>
        <v>600</v>
      </c>
      <c r="Z98" s="82">
        <f t="shared" si="80"/>
        <v>600</v>
      </c>
      <c r="AA98" s="82">
        <f t="shared" si="80"/>
        <v>5100</v>
      </c>
      <c r="AB98" s="82">
        <f>SUM(AB99:AB105)</f>
        <v>500</v>
      </c>
      <c r="AC98" s="82">
        <f t="shared" ref="AC98" si="81">SUM(AC99:AC105)</f>
        <v>500</v>
      </c>
      <c r="AD98" s="83"/>
      <c r="AE98" s="60"/>
      <c r="AF98" s="60"/>
      <c r="AG98" s="60"/>
    </row>
    <row r="99" spans="1:34" ht="31.5">
      <c r="A99" s="88" t="s">
        <v>17</v>
      </c>
      <c r="B99" s="94" t="s">
        <v>308</v>
      </c>
      <c r="C99" s="8" t="s">
        <v>309</v>
      </c>
      <c r="D99" s="96" t="s">
        <v>18</v>
      </c>
      <c r="E99" s="110" t="s">
        <v>310</v>
      </c>
      <c r="F99" s="111" t="s">
        <v>311</v>
      </c>
      <c r="G99" s="111" t="s">
        <v>312</v>
      </c>
      <c r="H99" s="68">
        <v>3846</v>
      </c>
      <c r="I99" s="68">
        <v>3846</v>
      </c>
      <c r="J99" s="63"/>
      <c r="K99" s="63"/>
      <c r="L99" s="63">
        <f t="shared" ref="L99:L102" si="82">H99-J99</f>
        <v>3846</v>
      </c>
      <c r="M99" s="63" t="e">
        <f t="shared" ref="M99:M103" si="83">P99</f>
        <v>#REF!</v>
      </c>
      <c r="N99" s="63"/>
      <c r="O99" s="62">
        <f>L99</f>
        <v>3846</v>
      </c>
      <c r="P99" s="62" t="e">
        <f>V99+W99+#REF!</f>
        <v>#REF!</v>
      </c>
      <c r="Q99" s="63"/>
      <c r="R99" s="15">
        <v>800</v>
      </c>
      <c r="S99" s="15"/>
      <c r="T99" s="15"/>
      <c r="U99" s="15">
        <f t="shared" ref="U99:U105" si="84">V99+W99+X99+Z99+AC99</f>
        <v>800</v>
      </c>
      <c r="V99" s="63">
        <v>800</v>
      </c>
      <c r="W99" s="109"/>
      <c r="X99" s="63"/>
      <c r="Y99" s="63"/>
      <c r="Z99" s="63"/>
      <c r="AA99" s="63">
        <f t="shared" ref="AA99:AA104" si="85">V99+W99+X99+Y99</f>
        <v>800</v>
      </c>
      <c r="AB99" s="63"/>
      <c r="AC99" s="63"/>
      <c r="AD99" s="69"/>
      <c r="AE99" s="60"/>
      <c r="AF99" s="60"/>
      <c r="AG99" s="60"/>
    </row>
    <row r="100" spans="1:34" ht="47.25">
      <c r="A100" s="48" t="s">
        <v>17</v>
      </c>
      <c r="B100" s="107" t="s">
        <v>313</v>
      </c>
      <c r="C100" s="8" t="s">
        <v>309</v>
      </c>
      <c r="D100" s="96" t="s">
        <v>18</v>
      </c>
      <c r="E100" s="96" t="s">
        <v>314</v>
      </c>
      <c r="F100" s="96" t="s">
        <v>34</v>
      </c>
      <c r="G100" s="96" t="s">
        <v>315</v>
      </c>
      <c r="H100" s="108">
        <v>5500</v>
      </c>
      <c r="I100" s="108">
        <v>4000</v>
      </c>
      <c r="J100" s="63"/>
      <c r="K100" s="63"/>
      <c r="L100" s="63">
        <f t="shared" si="82"/>
        <v>5500</v>
      </c>
      <c r="M100" s="63" t="e">
        <f t="shared" si="83"/>
        <v>#REF!</v>
      </c>
      <c r="N100" s="63"/>
      <c r="O100" s="62">
        <f>L100</f>
        <v>5500</v>
      </c>
      <c r="P100" s="62" t="e">
        <f>V100+W100+#REF!</f>
        <v>#REF!</v>
      </c>
      <c r="Q100" s="63"/>
      <c r="R100" s="15">
        <v>700</v>
      </c>
      <c r="S100" s="15"/>
      <c r="T100" s="15"/>
      <c r="U100" s="15">
        <f t="shared" si="84"/>
        <v>700</v>
      </c>
      <c r="V100" s="63"/>
      <c r="W100" s="112">
        <v>700</v>
      </c>
      <c r="X100" s="63"/>
      <c r="Y100" s="63"/>
      <c r="Z100" s="63"/>
      <c r="AA100" s="63">
        <f t="shared" si="85"/>
        <v>700</v>
      </c>
      <c r="AB100" s="63"/>
      <c r="AC100" s="63"/>
      <c r="AD100" s="69"/>
      <c r="AE100" s="60"/>
      <c r="AF100" s="60"/>
      <c r="AG100" s="60"/>
    </row>
    <row r="101" spans="1:34" ht="47.25">
      <c r="A101" s="48" t="s">
        <v>17</v>
      </c>
      <c r="B101" s="107" t="s">
        <v>316</v>
      </c>
      <c r="C101" s="8" t="s">
        <v>309</v>
      </c>
      <c r="D101" s="96" t="s">
        <v>18</v>
      </c>
      <c r="E101" s="96" t="s">
        <v>317</v>
      </c>
      <c r="F101" s="96" t="s">
        <v>34</v>
      </c>
      <c r="G101" s="96" t="s">
        <v>318</v>
      </c>
      <c r="H101" s="108">
        <v>8000</v>
      </c>
      <c r="I101" s="108">
        <v>5600</v>
      </c>
      <c r="J101" s="63"/>
      <c r="K101" s="63"/>
      <c r="L101" s="63">
        <f t="shared" si="82"/>
        <v>8000</v>
      </c>
      <c r="M101" s="63" t="e">
        <f t="shared" si="83"/>
        <v>#REF!</v>
      </c>
      <c r="N101" s="63"/>
      <c r="O101" s="62">
        <f>L101</f>
        <v>8000</v>
      </c>
      <c r="P101" s="62" t="e">
        <f>V101+W101+#REF!</f>
        <v>#REF!</v>
      </c>
      <c r="Q101" s="63"/>
      <c r="R101" s="15">
        <v>700</v>
      </c>
      <c r="S101" s="15"/>
      <c r="T101" s="15"/>
      <c r="U101" s="15">
        <f t="shared" si="84"/>
        <v>700</v>
      </c>
      <c r="V101" s="63"/>
      <c r="W101" s="112">
        <v>700</v>
      </c>
      <c r="X101" s="63"/>
      <c r="Y101" s="63"/>
      <c r="Z101" s="63"/>
      <c r="AA101" s="63">
        <f t="shared" si="85"/>
        <v>700</v>
      </c>
      <c r="AB101" s="63"/>
      <c r="AC101" s="63"/>
      <c r="AD101" s="69"/>
      <c r="AE101" s="60"/>
      <c r="AF101" s="60"/>
      <c r="AG101" s="60"/>
    </row>
    <row r="102" spans="1:34" ht="47.25">
      <c r="A102" s="48" t="s">
        <v>17</v>
      </c>
      <c r="B102" s="107" t="s">
        <v>319</v>
      </c>
      <c r="C102" s="8" t="s">
        <v>309</v>
      </c>
      <c r="D102" s="96" t="s">
        <v>18</v>
      </c>
      <c r="E102" s="96" t="s">
        <v>320</v>
      </c>
      <c r="F102" s="96" t="s">
        <v>34</v>
      </c>
      <c r="G102" s="96" t="s">
        <v>321</v>
      </c>
      <c r="H102" s="68">
        <v>14500</v>
      </c>
      <c r="I102" s="68">
        <v>8000</v>
      </c>
      <c r="J102" s="63"/>
      <c r="K102" s="63"/>
      <c r="L102" s="63">
        <f t="shared" si="82"/>
        <v>14500</v>
      </c>
      <c r="M102" s="63" t="e">
        <f t="shared" si="83"/>
        <v>#REF!</v>
      </c>
      <c r="N102" s="63"/>
      <c r="O102" s="62">
        <f>L102</f>
        <v>14500</v>
      </c>
      <c r="P102" s="62" t="e">
        <f>V102+W102+#REF!</f>
        <v>#REF!</v>
      </c>
      <c r="Q102" s="63"/>
      <c r="R102" s="15">
        <v>2400</v>
      </c>
      <c r="S102" s="15"/>
      <c r="T102" s="15"/>
      <c r="U102" s="15">
        <f t="shared" si="84"/>
        <v>2400</v>
      </c>
      <c r="V102" s="63"/>
      <c r="W102" s="68">
        <v>800</v>
      </c>
      <c r="X102" s="63">
        <v>1000</v>
      </c>
      <c r="Y102" s="63">
        <v>600</v>
      </c>
      <c r="Z102" s="63">
        <v>600</v>
      </c>
      <c r="AA102" s="63">
        <f t="shared" si="85"/>
        <v>2400</v>
      </c>
      <c r="AB102" s="63"/>
      <c r="AC102" s="63"/>
      <c r="AD102" s="69"/>
      <c r="AE102" s="60"/>
      <c r="AF102" s="60"/>
      <c r="AH102" s="60"/>
    </row>
    <row r="103" spans="1:34" ht="31.5">
      <c r="A103" s="57" t="s">
        <v>17</v>
      </c>
      <c r="B103" s="49" t="s">
        <v>322</v>
      </c>
      <c r="C103" s="8" t="s">
        <v>309</v>
      </c>
      <c r="D103" s="57" t="s">
        <v>18</v>
      </c>
      <c r="E103" s="8" t="s">
        <v>481</v>
      </c>
      <c r="F103" s="8" t="s">
        <v>99</v>
      </c>
      <c r="G103" s="11" t="s">
        <v>480</v>
      </c>
      <c r="H103" s="15">
        <v>25000</v>
      </c>
      <c r="I103" s="15">
        <v>6000</v>
      </c>
      <c r="J103" s="63"/>
      <c r="K103" s="63"/>
      <c r="L103" s="63">
        <v>500</v>
      </c>
      <c r="M103" s="63" t="e">
        <f t="shared" si="83"/>
        <v>#REF!</v>
      </c>
      <c r="N103" s="63"/>
      <c r="O103" s="62">
        <f>L103</f>
        <v>500</v>
      </c>
      <c r="P103" s="62" t="e">
        <f>V103+W103+#REF!</f>
        <v>#REF!</v>
      </c>
      <c r="Q103" s="63"/>
      <c r="R103" s="15">
        <v>500</v>
      </c>
      <c r="S103" s="15"/>
      <c r="T103" s="15"/>
      <c r="U103" s="15">
        <f t="shared" si="84"/>
        <v>500</v>
      </c>
      <c r="V103" s="63"/>
      <c r="W103" s="63"/>
      <c r="X103" s="63"/>
      <c r="Y103" s="63"/>
      <c r="Z103" s="63"/>
      <c r="AA103" s="63">
        <f t="shared" si="85"/>
        <v>0</v>
      </c>
      <c r="AB103" s="63">
        <v>500</v>
      </c>
      <c r="AC103" s="63">
        <v>500</v>
      </c>
      <c r="AD103" s="59"/>
      <c r="AE103" s="60"/>
      <c r="AF103" s="60"/>
      <c r="AG103" s="60"/>
    </row>
    <row r="104" spans="1:34" ht="63">
      <c r="A104" s="57"/>
      <c r="B104" s="150" t="s">
        <v>323</v>
      </c>
      <c r="C104" s="151" t="s">
        <v>191</v>
      </c>
      <c r="D104" s="57" t="s">
        <v>18</v>
      </c>
      <c r="E104" s="57" t="s">
        <v>324</v>
      </c>
      <c r="F104" s="57"/>
      <c r="G104" s="96" t="s">
        <v>325</v>
      </c>
      <c r="H104" s="152">
        <v>2373</v>
      </c>
      <c r="I104" s="152">
        <v>1500</v>
      </c>
      <c r="J104" s="63"/>
      <c r="K104" s="63"/>
      <c r="L104" s="63"/>
      <c r="M104" s="63"/>
      <c r="N104" s="63"/>
      <c r="O104" s="62"/>
      <c r="P104" s="62"/>
      <c r="Q104" s="63"/>
      <c r="R104" s="15">
        <v>500</v>
      </c>
      <c r="S104" s="15"/>
      <c r="T104" s="15"/>
      <c r="U104" s="15">
        <f t="shared" si="84"/>
        <v>500</v>
      </c>
      <c r="V104" s="63"/>
      <c r="W104" s="63"/>
      <c r="X104" s="63">
        <v>500</v>
      </c>
      <c r="Y104" s="63"/>
      <c r="Z104" s="63"/>
      <c r="AA104" s="63">
        <f t="shared" si="85"/>
        <v>500</v>
      </c>
      <c r="AB104" s="63"/>
      <c r="AC104" s="63"/>
      <c r="AD104" s="59"/>
      <c r="AE104" s="60"/>
      <c r="AF104" s="60"/>
      <c r="AG104" s="60"/>
    </row>
    <row r="105" spans="1:34" ht="31.5">
      <c r="A105" s="57"/>
      <c r="B105" s="107" t="s">
        <v>138</v>
      </c>
      <c r="C105" s="153" t="s">
        <v>494</v>
      </c>
      <c r="D105" s="57"/>
      <c r="E105" s="57"/>
      <c r="F105" s="57"/>
      <c r="G105" s="96"/>
      <c r="H105" s="108"/>
      <c r="I105" s="108"/>
      <c r="J105" s="63"/>
      <c r="K105" s="63"/>
      <c r="L105" s="63"/>
      <c r="M105" s="63"/>
      <c r="N105" s="63"/>
      <c r="O105" s="62"/>
      <c r="P105" s="62"/>
      <c r="Q105" s="63"/>
      <c r="R105" s="15">
        <v>300</v>
      </c>
      <c r="S105" s="15">
        <v>300</v>
      </c>
      <c r="T105" s="15"/>
      <c r="U105" s="15">
        <f t="shared" si="84"/>
        <v>0</v>
      </c>
      <c r="V105" s="63"/>
      <c r="W105" s="63"/>
      <c r="X105" s="63"/>
      <c r="Y105" s="63"/>
      <c r="Z105" s="63"/>
      <c r="AA105" s="63"/>
      <c r="AB105" s="63">
        <f>300-300</f>
        <v>0</v>
      </c>
      <c r="AC105" s="63">
        <v>0</v>
      </c>
      <c r="AD105" s="59"/>
      <c r="AE105" s="60"/>
      <c r="AF105" s="60"/>
      <c r="AG105" s="60"/>
    </row>
    <row r="106" spans="1:34">
      <c r="A106" s="76" t="s">
        <v>326</v>
      </c>
      <c r="B106" s="77" t="s">
        <v>327</v>
      </c>
      <c r="C106" s="78"/>
      <c r="D106" s="57"/>
      <c r="E106" s="57"/>
      <c r="F106" s="57"/>
      <c r="G106" s="96"/>
      <c r="H106" s="109">
        <f t="shared" ref="H106:O106" si="86">SUM(H108:H118)</f>
        <v>30919.218000000001</v>
      </c>
      <c r="I106" s="109">
        <f t="shared" si="86"/>
        <v>23840</v>
      </c>
      <c r="J106" s="109">
        <f t="shared" si="86"/>
        <v>0</v>
      </c>
      <c r="K106" s="109">
        <f t="shared" si="86"/>
        <v>0</v>
      </c>
      <c r="L106" s="109" t="e">
        <f t="shared" si="86"/>
        <v>#REF!</v>
      </c>
      <c r="M106" s="109" t="e">
        <f t="shared" si="86"/>
        <v>#REF!</v>
      </c>
      <c r="N106" s="109">
        <f t="shared" si="86"/>
        <v>0</v>
      </c>
      <c r="O106" s="109" t="e">
        <f t="shared" si="86"/>
        <v>#REF!</v>
      </c>
      <c r="P106" s="109" t="e">
        <f>P107</f>
        <v>#REF!</v>
      </c>
      <c r="Q106" s="109"/>
      <c r="R106" s="109">
        <f t="shared" ref="R106:X106" si="87">R107</f>
        <v>9333</v>
      </c>
      <c r="S106" s="109"/>
      <c r="T106" s="109"/>
      <c r="U106" s="109">
        <f t="shared" si="87"/>
        <v>9333</v>
      </c>
      <c r="V106" s="109">
        <f t="shared" si="87"/>
        <v>1800</v>
      </c>
      <c r="W106" s="109">
        <f t="shared" si="87"/>
        <v>1500</v>
      </c>
      <c r="X106" s="109">
        <f t="shared" si="87"/>
        <v>2500</v>
      </c>
      <c r="Y106" s="109">
        <f>Y107</f>
        <v>3233</v>
      </c>
      <c r="Z106" s="109">
        <f>Z107</f>
        <v>3233</v>
      </c>
      <c r="AA106" s="109">
        <f t="shared" ref="AA106:AB106" si="88">AA107</f>
        <v>9033</v>
      </c>
      <c r="AB106" s="109">
        <f t="shared" si="88"/>
        <v>300</v>
      </c>
      <c r="AC106" s="109">
        <f>AC107</f>
        <v>300</v>
      </c>
      <c r="AD106" s="59"/>
      <c r="AE106" s="60"/>
      <c r="AF106" s="60"/>
      <c r="AG106" s="60"/>
    </row>
    <row r="107" spans="1:34" s="84" customFormat="1" ht="31.5">
      <c r="A107" s="41" t="s">
        <v>145</v>
      </c>
      <c r="B107" s="80" t="s">
        <v>162</v>
      </c>
      <c r="C107" s="41"/>
      <c r="D107" s="81"/>
      <c r="E107" s="81"/>
      <c r="F107" s="81"/>
      <c r="G107" s="41"/>
      <c r="H107" s="82">
        <f t="shared" ref="H107:Q107" si="89">SUM(H108:H118)</f>
        <v>30919.218000000001</v>
      </c>
      <c r="I107" s="82">
        <f t="shared" si="89"/>
        <v>23840</v>
      </c>
      <c r="J107" s="82">
        <f t="shared" si="89"/>
        <v>0</v>
      </c>
      <c r="K107" s="82">
        <f t="shared" si="89"/>
        <v>0</v>
      </c>
      <c r="L107" s="82" t="e">
        <f t="shared" si="89"/>
        <v>#REF!</v>
      </c>
      <c r="M107" s="82" t="e">
        <f t="shared" si="89"/>
        <v>#REF!</v>
      </c>
      <c r="N107" s="82">
        <f t="shared" si="89"/>
        <v>0</v>
      </c>
      <c r="O107" s="82" t="e">
        <f t="shared" si="89"/>
        <v>#REF!</v>
      </c>
      <c r="P107" s="82" t="e">
        <f>SUM(P108:P120)</f>
        <v>#REF!</v>
      </c>
      <c r="Q107" s="82">
        <f t="shared" si="89"/>
        <v>0</v>
      </c>
      <c r="R107" s="82">
        <f t="shared" ref="R107:Z107" si="90">SUM(R108:R120)</f>
        <v>9333</v>
      </c>
      <c r="S107" s="82"/>
      <c r="T107" s="82"/>
      <c r="U107" s="82">
        <f t="shared" si="90"/>
        <v>9333</v>
      </c>
      <c r="V107" s="82">
        <f t="shared" si="90"/>
        <v>1800</v>
      </c>
      <c r="W107" s="82">
        <f t="shared" si="90"/>
        <v>1500</v>
      </c>
      <c r="X107" s="82">
        <f t="shared" si="90"/>
        <v>2500</v>
      </c>
      <c r="Y107" s="82">
        <f t="shared" si="90"/>
        <v>3233</v>
      </c>
      <c r="Z107" s="82">
        <f t="shared" si="90"/>
        <v>3233</v>
      </c>
      <c r="AA107" s="82">
        <f>SUM(AA108:AA120)</f>
        <v>9033</v>
      </c>
      <c r="AB107" s="82">
        <f>SUM(AB108:AB120)</f>
        <v>300</v>
      </c>
      <c r="AC107" s="82">
        <f t="shared" ref="AC107" si="91">SUM(AC108:AC120)</f>
        <v>300</v>
      </c>
      <c r="AD107" s="83"/>
      <c r="AE107" s="60"/>
      <c r="AF107" s="60"/>
      <c r="AG107" s="60"/>
    </row>
    <row r="108" spans="1:34" ht="33">
      <c r="A108" s="86" t="s">
        <v>17</v>
      </c>
      <c r="B108" s="87" t="s">
        <v>328</v>
      </c>
      <c r="C108" s="47" t="s">
        <v>96</v>
      </c>
      <c r="D108" s="96" t="s">
        <v>56</v>
      </c>
      <c r="E108" s="113" t="s">
        <v>329</v>
      </c>
      <c r="F108" s="113" t="s">
        <v>155</v>
      </c>
      <c r="G108" s="113" t="s">
        <v>330</v>
      </c>
      <c r="H108" s="68">
        <v>2100</v>
      </c>
      <c r="I108" s="68">
        <v>2100</v>
      </c>
      <c r="J108" s="109"/>
      <c r="K108" s="109"/>
      <c r="L108" s="63">
        <f t="shared" ref="L108:L117" si="92">H108-J108</f>
        <v>2100</v>
      </c>
      <c r="M108" s="63" t="e">
        <f t="shared" ref="M108:M118" si="93">P108</f>
        <v>#REF!</v>
      </c>
      <c r="N108" s="109"/>
      <c r="O108" s="62">
        <f t="shared" ref="O108:O117" si="94">L108</f>
        <v>2100</v>
      </c>
      <c r="P108" s="62" t="e">
        <f>V108+W108+#REF!</f>
        <v>#REF!</v>
      </c>
      <c r="Q108" s="109"/>
      <c r="R108" s="15">
        <v>800</v>
      </c>
      <c r="S108" s="15"/>
      <c r="T108" s="15"/>
      <c r="U108" s="15">
        <f t="shared" ref="U108:U120" si="95">V108+W108+X108+Z108+AC108</f>
        <v>800</v>
      </c>
      <c r="V108" s="68">
        <v>800</v>
      </c>
      <c r="W108" s="109"/>
      <c r="X108" s="63"/>
      <c r="Y108" s="63"/>
      <c r="Z108" s="63"/>
      <c r="AA108" s="63">
        <f t="shared" ref="AA108:AA120" si="96">V108+W108+X108+Y108</f>
        <v>800</v>
      </c>
      <c r="AB108" s="63"/>
      <c r="AC108" s="63"/>
      <c r="AD108" s="69"/>
      <c r="AE108" s="60"/>
      <c r="AF108" s="60"/>
      <c r="AG108" s="60"/>
    </row>
    <row r="109" spans="1:34" ht="33">
      <c r="A109" s="86" t="s">
        <v>17</v>
      </c>
      <c r="B109" s="87" t="s">
        <v>331</v>
      </c>
      <c r="C109" s="47" t="s">
        <v>96</v>
      </c>
      <c r="D109" s="96" t="s">
        <v>56</v>
      </c>
      <c r="E109" s="113" t="s">
        <v>332</v>
      </c>
      <c r="F109" s="113" t="s">
        <v>333</v>
      </c>
      <c r="G109" s="113" t="s">
        <v>334</v>
      </c>
      <c r="H109" s="68">
        <v>3232</v>
      </c>
      <c r="I109" s="68">
        <f>H109</f>
        <v>3232</v>
      </c>
      <c r="J109" s="109"/>
      <c r="K109" s="109"/>
      <c r="L109" s="63">
        <f t="shared" si="92"/>
        <v>3232</v>
      </c>
      <c r="M109" s="63" t="e">
        <f t="shared" si="93"/>
        <v>#REF!</v>
      </c>
      <c r="N109" s="109"/>
      <c r="O109" s="62">
        <f t="shared" si="94"/>
        <v>3232</v>
      </c>
      <c r="P109" s="62" t="e">
        <f>V109+W109+#REF!</f>
        <v>#REF!</v>
      </c>
      <c r="Q109" s="109"/>
      <c r="R109" s="15">
        <v>600</v>
      </c>
      <c r="S109" s="15"/>
      <c r="T109" s="15"/>
      <c r="U109" s="15">
        <f t="shared" si="95"/>
        <v>600</v>
      </c>
      <c r="V109" s="68">
        <v>600</v>
      </c>
      <c r="W109" s="109"/>
      <c r="X109" s="63"/>
      <c r="Y109" s="63"/>
      <c r="Z109" s="63"/>
      <c r="AA109" s="63">
        <f t="shared" si="96"/>
        <v>600</v>
      </c>
      <c r="AB109" s="63"/>
      <c r="AC109" s="63"/>
      <c r="AD109" s="69"/>
      <c r="AE109" s="60"/>
      <c r="AF109" s="60"/>
      <c r="AG109" s="60"/>
    </row>
    <row r="110" spans="1:34" ht="33">
      <c r="A110" s="86" t="s">
        <v>17</v>
      </c>
      <c r="B110" s="87" t="s">
        <v>335</v>
      </c>
      <c r="C110" s="47" t="s">
        <v>96</v>
      </c>
      <c r="D110" s="96" t="s">
        <v>56</v>
      </c>
      <c r="E110" s="113" t="s">
        <v>336</v>
      </c>
      <c r="F110" s="113" t="s">
        <v>337</v>
      </c>
      <c r="G110" s="113" t="s">
        <v>338</v>
      </c>
      <c r="H110" s="68">
        <v>1308</v>
      </c>
      <c r="I110" s="68">
        <v>1308</v>
      </c>
      <c r="J110" s="109"/>
      <c r="K110" s="109"/>
      <c r="L110" s="63">
        <f t="shared" si="92"/>
        <v>1308</v>
      </c>
      <c r="M110" s="63" t="e">
        <f t="shared" si="93"/>
        <v>#REF!</v>
      </c>
      <c r="N110" s="109"/>
      <c r="O110" s="62">
        <f t="shared" si="94"/>
        <v>1308</v>
      </c>
      <c r="P110" s="62" t="e">
        <f>V110+W110+#REF!</f>
        <v>#REF!</v>
      </c>
      <c r="Q110" s="109"/>
      <c r="R110" s="15">
        <v>200</v>
      </c>
      <c r="S110" s="15"/>
      <c r="T110" s="15"/>
      <c r="U110" s="15">
        <f t="shared" si="95"/>
        <v>200</v>
      </c>
      <c r="V110" s="68">
        <v>200</v>
      </c>
      <c r="W110" s="109"/>
      <c r="X110" s="63"/>
      <c r="Y110" s="63"/>
      <c r="Z110" s="63"/>
      <c r="AA110" s="63">
        <f t="shared" si="96"/>
        <v>200</v>
      </c>
      <c r="AB110" s="63"/>
      <c r="AC110" s="63"/>
      <c r="AD110" s="69"/>
      <c r="AE110" s="60"/>
      <c r="AF110" s="60"/>
      <c r="AG110" s="60"/>
    </row>
    <row r="111" spans="1:34" ht="31.5">
      <c r="A111" s="76" t="s">
        <v>17</v>
      </c>
      <c r="B111" s="85" t="s">
        <v>339</v>
      </c>
      <c r="C111" s="47" t="s">
        <v>96</v>
      </c>
      <c r="D111" s="96" t="s">
        <v>56</v>
      </c>
      <c r="E111" s="57"/>
      <c r="F111" s="57"/>
      <c r="G111" s="96" t="s">
        <v>340</v>
      </c>
      <c r="H111" s="68">
        <v>200</v>
      </c>
      <c r="I111" s="68">
        <f>H111</f>
        <v>200</v>
      </c>
      <c r="J111" s="109"/>
      <c r="K111" s="109"/>
      <c r="L111" s="63" t="e">
        <f>M111</f>
        <v>#REF!</v>
      </c>
      <c r="M111" s="63" t="e">
        <f t="shared" si="93"/>
        <v>#REF!</v>
      </c>
      <c r="N111" s="109"/>
      <c r="O111" s="62" t="e">
        <f t="shared" si="94"/>
        <v>#REF!</v>
      </c>
      <c r="P111" s="62" t="e">
        <f>V111+W111+#REF!</f>
        <v>#REF!</v>
      </c>
      <c r="Q111" s="109"/>
      <c r="R111" s="15">
        <v>200</v>
      </c>
      <c r="S111" s="15"/>
      <c r="T111" s="15"/>
      <c r="U111" s="15">
        <f t="shared" si="95"/>
        <v>200</v>
      </c>
      <c r="V111" s="68">
        <v>200</v>
      </c>
      <c r="W111" s="109"/>
      <c r="X111" s="63"/>
      <c r="Y111" s="63"/>
      <c r="Z111" s="63"/>
      <c r="AA111" s="63">
        <f t="shared" si="96"/>
        <v>200</v>
      </c>
      <c r="AB111" s="63"/>
      <c r="AC111" s="63"/>
      <c r="AD111" s="59"/>
      <c r="AE111" s="60"/>
      <c r="AF111" s="60"/>
      <c r="AG111" s="60"/>
    </row>
    <row r="112" spans="1:34" ht="47.25">
      <c r="A112" s="100" t="s">
        <v>17</v>
      </c>
      <c r="B112" s="107" t="s">
        <v>341</v>
      </c>
      <c r="C112" s="47" t="s">
        <v>96</v>
      </c>
      <c r="D112" s="96" t="s">
        <v>56</v>
      </c>
      <c r="E112" s="96" t="s">
        <v>342</v>
      </c>
      <c r="F112" s="96" t="s">
        <v>34</v>
      </c>
      <c r="G112" s="96" t="s">
        <v>343</v>
      </c>
      <c r="H112" s="108">
        <v>3432.5120000000002</v>
      </c>
      <c r="I112" s="108">
        <v>2400</v>
      </c>
      <c r="J112" s="109"/>
      <c r="K112" s="109"/>
      <c r="L112" s="63">
        <f t="shared" si="92"/>
        <v>3432.5120000000002</v>
      </c>
      <c r="M112" s="63" t="e">
        <f t="shared" si="93"/>
        <v>#REF!</v>
      </c>
      <c r="N112" s="109"/>
      <c r="O112" s="62">
        <f t="shared" si="94"/>
        <v>3432.5120000000002</v>
      </c>
      <c r="P112" s="62" t="e">
        <f>V112+W112+#REF!</f>
        <v>#REF!</v>
      </c>
      <c r="Q112" s="109"/>
      <c r="R112" s="15">
        <v>800</v>
      </c>
      <c r="S112" s="15"/>
      <c r="T112" s="15"/>
      <c r="U112" s="15">
        <f t="shared" si="95"/>
        <v>800</v>
      </c>
      <c r="V112" s="109"/>
      <c r="W112" s="68">
        <v>400</v>
      </c>
      <c r="X112" s="63">
        <v>400</v>
      </c>
      <c r="Y112" s="63"/>
      <c r="Z112" s="63"/>
      <c r="AA112" s="63">
        <f t="shared" si="96"/>
        <v>800</v>
      </c>
      <c r="AB112" s="63"/>
      <c r="AC112" s="63"/>
      <c r="AD112" s="69"/>
      <c r="AE112" s="60"/>
      <c r="AF112" s="60"/>
      <c r="AG112" s="60"/>
    </row>
    <row r="113" spans="1:34" ht="47.25">
      <c r="A113" s="100" t="s">
        <v>17</v>
      </c>
      <c r="B113" s="107" t="s">
        <v>344</v>
      </c>
      <c r="C113" s="47" t="s">
        <v>96</v>
      </c>
      <c r="D113" s="96" t="s">
        <v>56</v>
      </c>
      <c r="E113" s="96" t="s">
        <v>345</v>
      </c>
      <c r="F113" s="96" t="s">
        <v>34</v>
      </c>
      <c r="G113" s="96" t="s">
        <v>346</v>
      </c>
      <c r="H113" s="108">
        <v>2433.2179999999998</v>
      </c>
      <c r="I113" s="108">
        <v>1700</v>
      </c>
      <c r="J113" s="109"/>
      <c r="K113" s="109"/>
      <c r="L113" s="63">
        <f t="shared" si="92"/>
        <v>2433.2179999999998</v>
      </c>
      <c r="M113" s="63" t="e">
        <f t="shared" si="93"/>
        <v>#REF!</v>
      </c>
      <c r="N113" s="109"/>
      <c r="O113" s="62">
        <f t="shared" si="94"/>
        <v>2433.2179999999998</v>
      </c>
      <c r="P113" s="62" t="e">
        <f>V113+W113+#REF!</f>
        <v>#REF!</v>
      </c>
      <c r="Q113" s="109"/>
      <c r="R113" s="15">
        <v>800</v>
      </c>
      <c r="S113" s="15"/>
      <c r="T113" s="15"/>
      <c r="U113" s="15">
        <f t="shared" si="95"/>
        <v>800</v>
      </c>
      <c r="V113" s="109"/>
      <c r="W113" s="68">
        <v>400</v>
      </c>
      <c r="X113" s="63">
        <v>400</v>
      </c>
      <c r="Y113" s="63"/>
      <c r="Z113" s="63"/>
      <c r="AA113" s="63">
        <f t="shared" si="96"/>
        <v>800</v>
      </c>
      <c r="AB113" s="63"/>
      <c r="AC113" s="63"/>
      <c r="AD113" s="69"/>
      <c r="AE113" s="60"/>
      <c r="AF113" s="60"/>
      <c r="AG113" s="60"/>
    </row>
    <row r="114" spans="1:34" ht="47.25">
      <c r="A114" s="100" t="s">
        <v>17</v>
      </c>
      <c r="B114" s="107" t="s">
        <v>347</v>
      </c>
      <c r="C114" s="47" t="s">
        <v>96</v>
      </c>
      <c r="D114" s="96" t="s">
        <v>56</v>
      </c>
      <c r="E114" s="96" t="s">
        <v>348</v>
      </c>
      <c r="F114" s="96" t="s">
        <v>34</v>
      </c>
      <c r="G114" s="96" t="s">
        <v>349</v>
      </c>
      <c r="H114" s="108">
        <v>2195.4879999999998</v>
      </c>
      <c r="I114" s="108">
        <v>1550</v>
      </c>
      <c r="J114" s="109"/>
      <c r="K114" s="109"/>
      <c r="L114" s="63">
        <f t="shared" si="92"/>
        <v>2195.4879999999998</v>
      </c>
      <c r="M114" s="63" t="e">
        <f t="shared" si="93"/>
        <v>#REF!</v>
      </c>
      <c r="N114" s="109"/>
      <c r="O114" s="62">
        <f t="shared" si="94"/>
        <v>2195.4879999999998</v>
      </c>
      <c r="P114" s="62" t="e">
        <f>V114+W114+#REF!</f>
        <v>#REF!</v>
      </c>
      <c r="Q114" s="109"/>
      <c r="R114" s="15">
        <v>800</v>
      </c>
      <c r="S114" s="15"/>
      <c r="T114" s="15"/>
      <c r="U114" s="15">
        <f t="shared" si="95"/>
        <v>800</v>
      </c>
      <c r="V114" s="109"/>
      <c r="W114" s="68">
        <v>400</v>
      </c>
      <c r="X114" s="63">
        <v>400</v>
      </c>
      <c r="Y114" s="63"/>
      <c r="Z114" s="63"/>
      <c r="AA114" s="63">
        <f t="shared" si="96"/>
        <v>800</v>
      </c>
      <c r="AB114" s="63"/>
      <c r="AC114" s="63"/>
      <c r="AD114" s="69"/>
      <c r="AE114" s="60"/>
      <c r="AF114" s="60"/>
      <c r="AG114" s="60"/>
    </row>
    <row r="115" spans="1:34" ht="47.25">
      <c r="A115" s="100" t="s">
        <v>17</v>
      </c>
      <c r="B115" s="107" t="s">
        <v>350</v>
      </c>
      <c r="C115" s="47" t="s">
        <v>96</v>
      </c>
      <c r="D115" s="96" t="s">
        <v>56</v>
      </c>
      <c r="E115" s="96" t="s">
        <v>351</v>
      </c>
      <c r="F115" s="96" t="s">
        <v>34</v>
      </c>
      <c r="G115" s="96" t="s">
        <v>352</v>
      </c>
      <c r="H115" s="108">
        <v>4508</v>
      </c>
      <c r="I115" s="108">
        <v>4000</v>
      </c>
      <c r="J115" s="109"/>
      <c r="K115" s="109"/>
      <c r="L115" s="63">
        <f t="shared" si="92"/>
        <v>4508</v>
      </c>
      <c r="M115" s="63">
        <f t="shared" si="93"/>
        <v>1300</v>
      </c>
      <c r="N115" s="109"/>
      <c r="O115" s="62">
        <f t="shared" si="94"/>
        <v>4508</v>
      </c>
      <c r="P115" s="62">
        <v>1300</v>
      </c>
      <c r="Q115" s="109"/>
      <c r="R115" s="15">
        <v>1300</v>
      </c>
      <c r="S115" s="15"/>
      <c r="T115" s="15"/>
      <c r="U115" s="15">
        <f t="shared" si="95"/>
        <v>1300</v>
      </c>
      <c r="V115" s="109"/>
      <c r="W115" s="68">
        <v>300</v>
      </c>
      <c r="X115" s="63">
        <v>300</v>
      </c>
      <c r="Y115" s="9">
        <v>400</v>
      </c>
      <c r="Z115" s="9">
        <v>400</v>
      </c>
      <c r="AA115" s="63">
        <f t="shared" si="96"/>
        <v>1000</v>
      </c>
      <c r="AB115" s="63">
        <v>300</v>
      </c>
      <c r="AC115" s="63">
        <v>300</v>
      </c>
      <c r="AD115" s="69"/>
      <c r="AE115" s="60"/>
      <c r="AF115" s="60"/>
      <c r="AG115" s="60"/>
    </row>
    <row r="116" spans="1:34" ht="47.25">
      <c r="A116" s="88" t="s">
        <v>17</v>
      </c>
      <c r="B116" s="114" t="s">
        <v>353</v>
      </c>
      <c r="C116" s="47" t="s">
        <v>96</v>
      </c>
      <c r="D116" s="96" t="s">
        <v>56</v>
      </c>
      <c r="E116" s="96" t="s">
        <v>354</v>
      </c>
      <c r="F116" s="96" t="s">
        <v>91</v>
      </c>
      <c r="G116" s="96" t="s">
        <v>355</v>
      </c>
      <c r="H116" s="68">
        <v>6660</v>
      </c>
      <c r="I116" s="68">
        <v>5000</v>
      </c>
      <c r="J116" s="63"/>
      <c r="K116" s="63"/>
      <c r="L116" s="63">
        <f t="shared" si="92"/>
        <v>6660</v>
      </c>
      <c r="M116" s="63" t="e">
        <f t="shared" si="93"/>
        <v>#REF!</v>
      </c>
      <c r="N116" s="63"/>
      <c r="O116" s="62">
        <f t="shared" si="94"/>
        <v>6660</v>
      </c>
      <c r="P116" s="62" t="e">
        <f>V116+W116+#REF!</f>
        <v>#REF!</v>
      </c>
      <c r="Q116" s="63"/>
      <c r="R116" s="15">
        <v>483</v>
      </c>
      <c r="S116" s="15"/>
      <c r="T116" s="15"/>
      <c r="U116" s="15">
        <f t="shared" si="95"/>
        <v>483</v>
      </c>
      <c r="V116" s="63"/>
      <c r="W116" s="66"/>
      <c r="X116" s="63"/>
      <c r="Y116" s="63">
        <v>483</v>
      </c>
      <c r="Z116" s="63">
        <v>483</v>
      </c>
      <c r="AA116" s="63">
        <f t="shared" si="96"/>
        <v>483</v>
      </c>
      <c r="AB116" s="63"/>
      <c r="AC116" s="63"/>
      <c r="AD116" s="69"/>
      <c r="AE116" s="60"/>
      <c r="AF116" s="60"/>
      <c r="AG116" s="60"/>
    </row>
    <row r="117" spans="1:34" ht="31.5">
      <c r="A117" s="48" t="s">
        <v>17</v>
      </c>
      <c r="B117" s="107" t="s">
        <v>356</v>
      </c>
      <c r="C117" s="47" t="s">
        <v>96</v>
      </c>
      <c r="D117" s="96" t="s">
        <v>56</v>
      </c>
      <c r="E117" s="96"/>
      <c r="F117" s="96"/>
      <c r="G117" s="96"/>
      <c r="H117" s="68">
        <v>4000</v>
      </c>
      <c r="I117" s="68">
        <v>1500</v>
      </c>
      <c r="J117" s="63"/>
      <c r="K117" s="63"/>
      <c r="L117" s="63">
        <f t="shared" si="92"/>
        <v>4000</v>
      </c>
      <c r="M117" s="63" t="e">
        <f t="shared" si="93"/>
        <v>#REF!</v>
      </c>
      <c r="N117" s="63"/>
      <c r="O117" s="62">
        <f t="shared" si="94"/>
        <v>4000</v>
      </c>
      <c r="P117" s="62" t="e">
        <f>V117+W117+#REF!</f>
        <v>#REF!</v>
      </c>
      <c r="Q117" s="63"/>
      <c r="R117" s="15">
        <v>1500</v>
      </c>
      <c r="S117" s="15"/>
      <c r="T117" s="15"/>
      <c r="U117" s="15">
        <f t="shared" si="95"/>
        <v>1500</v>
      </c>
      <c r="V117" s="63"/>
      <c r="W117" s="66"/>
      <c r="X117" s="63">
        <v>700</v>
      </c>
      <c r="Y117" s="63">
        <v>800</v>
      </c>
      <c r="Z117" s="63">
        <v>800</v>
      </c>
      <c r="AA117" s="63">
        <f t="shared" si="96"/>
        <v>1500</v>
      </c>
      <c r="AB117" s="63"/>
      <c r="AC117" s="63"/>
      <c r="AD117" s="69"/>
      <c r="AE117" s="60"/>
      <c r="AF117" s="60"/>
      <c r="AG117" s="60"/>
    </row>
    <row r="118" spans="1:34" ht="31.5">
      <c r="A118" s="86" t="s">
        <v>17</v>
      </c>
      <c r="B118" s="87" t="s">
        <v>331</v>
      </c>
      <c r="C118" s="47" t="s">
        <v>96</v>
      </c>
      <c r="D118" s="96" t="s">
        <v>56</v>
      </c>
      <c r="E118" s="96"/>
      <c r="F118" s="96"/>
      <c r="G118" s="96"/>
      <c r="H118" s="68">
        <v>850</v>
      </c>
      <c r="I118" s="68">
        <f>H118</f>
        <v>850</v>
      </c>
      <c r="J118" s="63"/>
      <c r="K118" s="63"/>
      <c r="L118" s="63">
        <v>850</v>
      </c>
      <c r="M118" s="63">
        <f t="shared" si="93"/>
        <v>0</v>
      </c>
      <c r="N118" s="63"/>
      <c r="O118" s="62"/>
      <c r="P118" s="62"/>
      <c r="Q118" s="63"/>
      <c r="R118" s="15">
        <v>0</v>
      </c>
      <c r="S118" s="15"/>
      <c r="T118" s="15"/>
      <c r="U118" s="15">
        <f t="shared" si="95"/>
        <v>0</v>
      </c>
      <c r="V118" s="63"/>
      <c r="W118" s="66"/>
      <c r="X118" s="63"/>
      <c r="Y118" s="63"/>
      <c r="Z118" s="63"/>
      <c r="AA118" s="63">
        <f t="shared" si="96"/>
        <v>0</v>
      </c>
      <c r="AB118" s="63"/>
      <c r="AC118" s="63"/>
      <c r="AD118" s="69"/>
      <c r="AE118" s="60"/>
      <c r="AF118" s="60"/>
      <c r="AG118" s="60"/>
    </row>
    <row r="119" spans="1:34" ht="78.75">
      <c r="A119" s="86" t="s">
        <v>17</v>
      </c>
      <c r="B119" s="115" t="s">
        <v>357</v>
      </c>
      <c r="C119" s="47" t="s">
        <v>96</v>
      </c>
      <c r="D119" s="96" t="s">
        <v>56</v>
      </c>
      <c r="E119" s="96"/>
      <c r="F119" s="96"/>
      <c r="G119" s="14" t="s">
        <v>358</v>
      </c>
      <c r="H119" s="116">
        <v>9600</v>
      </c>
      <c r="I119" s="68">
        <v>1600</v>
      </c>
      <c r="J119" s="63"/>
      <c r="K119" s="63"/>
      <c r="L119" s="63"/>
      <c r="M119" s="63"/>
      <c r="N119" s="63"/>
      <c r="O119" s="62">
        <f>P119</f>
        <v>700</v>
      </c>
      <c r="P119" s="62">
        <v>700</v>
      </c>
      <c r="Q119" s="63"/>
      <c r="R119" s="15">
        <v>1000</v>
      </c>
      <c r="S119" s="15"/>
      <c r="T119" s="15"/>
      <c r="U119" s="15">
        <f t="shared" si="95"/>
        <v>1000</v>
      </c>
      <c r="V119" s="63"/>
      <c r="W119" s="66"/>
      <c r="X119" s="63">
        <v>300</v>
      </c>
      <c r="Y119" s="63">
        <v>700</v>
      </c>
      <c r="Z119" s="63">
        <v>700</v>
      </c>
      <c r="AA119" s="63">
        <f t="shared" si="96"/>
        <v>1000</v>
      </c>
      <c r="AB119" s="63"/>
      <c r="AC119" s="63"/>
      <c r="AD119" s="69"/>
      <c r="AE119" s="60"/>
      <c r="AF119" s="60"/>
      <c r="AG119" s="60"/>
    </row>
    <row r="120" spans="1:34" ht="31.5">
      <c r="A120" s="86" t="s">
        <v>17</v>
      </c>
      <c r="B120" s="115" t="s">
        <v>359</v>
      </c>
      <c r="C120" s="47" t="s">
        <v>96</v>
      </c>
      <c r="D120" s="96" t="s">
        <v>56</v>
      </c>
      <c r="E120" s="96"/>
      <c r="F120" s="96"/>
      <c r="G120" s="14"/>
      <c r="H120" s="116"/>
      <c r="I120" s="68"/>
      <c r="J120" s="63"/>
      <c r="K120" s="63"/>
      <c r="L120" s="63"/>
      <c r="M120" s="63"/>
      <c r="N120" s="63"/>
      <c r="O120" s="62">
        <v>850</v>
      </c>
      <c r="P120" s="62">
        <v>850</v>
      </c>
      <c r="Q120" s="63"/>
      <c r="R120" s="15">
        <v>850</v>
      </c>
      <c r="S120" s="15"/>
      <c r="T120" s="15"/>
      <c r="U120" s="15">
        <f t="shared" si="95"/>
        <v>850</v>
      </c>
      <c r="V120" s="63"/>
      <c r="W120" s="66"/>
      <c r="X120" s="63"/>
      <c r="Y120" s="63">
        <v>850</v>
      </c>
      <c r="Z120" s="63">
        <v>850</v>
      </c>
      <c r="AA120" s="63">
        <f t="shared" si="96"/>
        <v>850</v>
      </c>
      <c r="AB120" s="63"/>
      <c r="AC120" s="63"/>
      <c r="AD120" s="69"/>
      <c r="AE120" s="60"/>
      <c r="AF120" s="60"/>
      <c r="AG120" s="60"/>
    </row>
    <row r="121" spans="1:34">
      <c r="A121" s="55" t="s">
        <v>360</v>
      </c>
      <c r="B121" s="38" t="s">
        <v>361</v>
      </c>
      <c r="C121" s="37"/>
      <c r="D121" s="57"/>
      <c r="E121" s="57"/>
      <c r="F121" s="57"/>
      <c r="G121" s="61"/>
      <c r="H121" s="117">
        <f>H122+H135</f>
        <v>144137</v>
      </c>
      <c r="I121" s="117">
        <f t="shared" ref="I121:AC121" si="97">I122+I135</f>
        <v>96826</v>
      </c>
      <c r="J121" s="117">
        <f t="shared" si="97"/>
        <v>7219</v>
      </c>
      <c r="K121" s="117">
        <f t="shared" si="97"/>
        <v>0</v>
      </c>
      <c r="L121" s="117" t="e">
        <f t="shared" si="97"/>
        <v>#REF!</v>
      </c>
      <c r="M121" s="117" t="e">
        <f t="shared" si="97"/>
        <v>#REF!</v>
      </c>
      <c r="N121" s="117">
        <f t="shared" si="97"/>
        <v>0</v>
      </c>
      <c r="O121" s="117" t="e">
        <f t="shared" si="97"/>
        <v>#REF!</v>
      </c>
      <c r="P121" s="117" t="e">
        <f t="shared" si="97"/>
        <v>#REF!</v>
      </c>
      <c r="Q121" s="117">
        <f t="shared" si="97"/>
        <v>0</v>
      </c>
      <c r="R121" s="117">
        <f t="shared" si="97"/>
        <v>82458.509000000005</v>
      </c>
      <c r="S121" s="117"/>
      <c r="T121" s="117"/>
      <c r="U121" s="117">
        <f t="shared" si="97"/>
        <v>76745.509000000005</v>
      </c>
      <c r="V121" s="117">
        <f t="shared" si="97"/>
        <v>15343.509</v>
      </c>
      <c r="W121" s="117">
        <f t="shared" si="97"/>
        <v>14700</v>
      </c>
      <c r="X121" s="117">
        <f t="shared" si="97"/>
        <v>13614</v>
      </c>
      <c r="Y121" s="117">
        <f t="shared" si="97"/>
        <v>21525</v>
      </c>
      <c r="Z121" s="117">
        <f t="shared" si="97"/>
        <v>17625</v>
      </c>
      <c r="AA121" s="117">
        <f t="shared" si="97"/>
        <v>65182.509000000005</v>
      </c>
      <c r="AB121" s="117">
        <f t="shared" si="97"/>
        <v>16276</v>
      </c>
      <c r="AC121" s="117">
        <f t="shared" si="97"/>
        <v>15463</v>
      </c>
      <c r="AD121" s="59"/>
      <c r="AE121" s="60"/>
      <c r="AF121" s="60"/>
      <c r="AG121" s="60"/>
    </row>
    <row r="122" spans="1:34" ht="31.5">
      <c r="A122" s="76">
        <v>1</v>
      </c>
      <c r="B122" s="61" t="s">
        <v>146</v>
      </c>
      <c r="C122" s="37"/>
      <c r="D122" s="57"/>
      <c r="E122" s="57"/>
      <c r="F122" s="57"/>
      <c r="G122" s="118"/>
      <c r="H122" s="117">
        <f t="shared" ref="H122:U122" si="98">SUM(H123:H134)</f>
        <v>86087</v>
      </c>
      <c r="I122" s="117">
        <f t="shared" si="98"/>
        <v>38776</v>
      </c>
      <c r="J122" s="117">
        <f t="shared" si="98"/>
        <v>7219</v>
      </c>
      <c r="K122" s="117">
        <f t="shared" si="98"/>
        <v>0</v>
      </c>
      <c r="L122" s="117" t="e">
        <f t="shared" si="98"/>
        <v>#REF!</v>
      </c>
      <c r="M122" s="117" t="e">
        <f t="shared" si="98"/>
        <v>#REF!</v>
      </c>
      <c r="N122" s="117">
        <f t="shared" si="98"/>
        <v>0</v>
      </c>
      <c r="O122" s="117" t="e">
        <f t="shared" si="98"/>
        <v>#REF!</v>
      </c>
      <c r="P122" s="117" t="e">
        <f t="shared" si="98"/>
        <v>#REF!</v>
      </c>
      <c r="Q122" s="117">
        <f t="shared" si="98"/>
        <v>0</v>
      </c>
      <c r="R122" s="117">
        <f t="shared" si="98"/>
        <v>27464.509000000002</v>
      </c>
      <c r="S122" s="117"/>
      <c r="T122" s="117"/>
      <c r="U122" s="117">
        <f t="shared" si="98"/>
        <v>26518.509000000002</v>
      </c>
      <c r="V122" s="117">
        <f>SUM(V123:V134)</f>
        <v>15343.509</v>
      </c>
      <c r="W122" s="117">
        <f>SUM(W123:W134)</f>
        <v>4000</v>
      </c>
      <c r="X122" s="117">
        <f t="shared" ref="X122:AC122" si="99">SUM(X123:X134)</f>
        <v>1700</v>
      </c>
      <c r="Y122" s="117">
        <f t="shared" si="99"/>
        <v>5275</v>
      </c>
      <c r="Z122" s="117">
        <f t="shared" si="99"/>
        <v>3475</v>
      </c>
      <c r="AA122" s="117">
        <f t="shared" si="99"/>
        <v>26318.509000000002</v>
      </c>
      <c r="AB122" s="117">
        <f t="shared" si="99"/>
        <v>646</v>
      </c>
      <c r="AC122" s="117">
        <f t="shared" si="99"/>
        <v>2000</v>
      </c>
      <c r="AD122" s="59"/>
      <c r="AE122" s="60"/>
      <c r="AF122" s="60"/>
      <c r="AG122" s="60"/>
    </row>
    <row r="123" spans="1:34">
      <c r="A123" s="119" t="s">
        <v>17</v>
      </c>
      <c r="B123" s="49" t="s">
        <v>57</v>
      </c>
      <c r="C123" s="8"/>
      <c r="D123" s="57"/>
      <c r="E123" s="57"/>
      <c r="F123" s="57"/>
      <c r="G123" s="120"/>
      <c r="H123" s="63"/>
      <c r="I123" s="63"/>
      <c r="J123" s="63"/>
      <c r="K123" s="63"/>
      <c r="L123" s="63" t="e">
        <f>M123</f>
        <v>#REF!</v>
      </c>
      <c r="M123" s="63" t="e">
        <f t="shared" ref="M123:M134" si="100">P123</f>
        <v>#REF!</v>
      </c>
      <c r="N123" s="63"/>
      <c r="O123" s="62" t="e">
        <f t="shared" ref="O123:O134" si="101">L123</f>
        <v>#REF!</v>
      </c>
      <c r="P123" s="62" t="e">
        <f>V123+W123+#REF!</f>
        <v>#REF!</v>
      </c>
      <c r="Q123" s="63"/>
      <c r="R123" s="15">
        <v>9421.3090000000011</v>
      </c>
      <c r="S123" s="15">
        <v>946</v>
      </c>
      <c r="T123" s="15"/>
      <c r="U123" s="15">
        <f t="shared" ref="U123:U134" si="102">V123+W123+X123+Z123+AC123</f>
        <v>8475.3090000000011</v>
      </c>
      <c r="V123" s="63">
        <f>1017.8+2182.509</f>
        <v>3200.3090000000002</v>
      </c>
      <c r="W123" s="59"/>
      <c r="X123" s="121"/>
      <c r="Y123" s="63">
        <v>5275</v>
      </c>
      <c r="Z123" s="63">
        <f>5775-1800-500</f>
        <v>3475</v>
      </c>
      <c r="AA123" s="63">
        <f t="shared" ref="AA123:AA134" si="103">V123+W123+X123+Y123</f>
        <v>8475.3090000000011</v>
      </c>
      <c r="AB123" s="63">
        <v>446</v>
      </c>
      <c r="AC123" s="63">
        <f>446+1800-446</f>
        <v>1800</v>
      </c>
      <c r="AD123" s="59"/>
      <c r="AE123" s="60"/>
      <c r="AF123" s="60"/>
      <c r="AH123" s="60"/>
    </row>
    <row r="124" spans="1:34" ht="47.25">
      <c r="A124" s="119" t="s">
        <v>17</v>
      </c>
      <c r="B124" s="49" t="s">
        <v>362</v>
      </c>
      <c r="C124" s="8" t="s">
        <v>363</v>
      </c>
      <c r="D124" s="57" t="s">
        <v>50</v>
      </c>
      <c r="E124" s="57"/>
      <c r="F124" s="57"/>
      <c r="G124" s="49" t="s">
        <v>364</v>
      </c>
      <c r="H124" s="63">
        <v>12130</v>
      </c>
      <c r="I124" s="63">
        <v>8130</v>
      </c>
      <c r="J124" s="63"/>
      <c r="K124" s="63"/>
      <c r="L124" s="63">
        <f t="shared" ref="L124:L134" si="104">H124-J124</f>
        <v>12130</v>
      </c>
      <c r="M124" s="63" t="e">
        <f t="shared" si="100"/>
        <v>#REF!</v>
      </c>
      <c r="N124" s="63"/>
      <c r="O124" s="62">
        <f t="shared" si="101"/>
        <v>12130</v>
      </c>
      <c r="P124" s="62" t="e">
        <f>V124+W124+#REF!</f>
        <v>#REF!</v>
      </c>
      <c r="Q124" s="63"/>
      <c r="R124" s="15">
        <v>390</v>
      </c>
      <c r="S124" s="15"/>
      <c r="T124" s="15"/>
      <c r="U124" s="15">
        <f t="shared" si="102"/>
        <v>390</v>
      </c>
      <c r="V124" s="63">
        <v>390</v>
      </c>
      <c r="W124" s="59"/>
      <c r="X124" s="63"/>
      <c r="Y124" s="63"/>
      <c r="Z124" s="63"/>
      <c r="AA124" s="63">
        <f t="shared" si="103"/>
        <v>390</v>
      </c>
      <c r="AB124" s="63">
        <v>0</v>
      </c>
      <c r="AC124" s="63">
        <v>0</v>
      </c>
      <c r="AD124" s="69"/>
      <c r="AE124" s="60"/>
      <c r="AF124" s="60"/>
      <c r="AG124" s="60"/>
    </row>
    <row r="125" spans="1:34" ht="31.5">
      <c r="A125" s="119" t="s">
        <v>17</v>
      </c>
      <c r="B125" s="49" t="s">
        <v>365</v>
      </c>
      <c r="C125" s="8" t="s">
        <v>49</v>
      </c>
      <c r="D125" s="57" t="s">
        <v>50</v>
      </c>
      <c r="E125" s="57"/>
      <c r="F125" s="57"/>
      <c r="G125" s="49" t="s">
        <v>366</v>
      </c>
      <c r="H125" s="63">
        <v>2639</v>
      </c>
      <c r="I125" s="63">
        <v>1800</v>
      </c>
      <c r="J125" s="63"/>
      <c r="K125" s="63"/>
      <c r="L125" s="63">
        <f t="shared" si="104"/>
        <v>2639</v>
      </c>
      <c r="M125" s="63" t="e">
        <f t="shared" si="100"/>
        <v>#REF!</v>
      </c>
      <c r="N125" s="63"/>
      <c r="O125" s="62">
        <f t="shared" si="101"/>
        <v>2639</v>
      </c>
      <c r="P125" s="62" t="e">
        <f>V125+W125+#REF!</f>
        <v>#REF!</v>
      </c>
      <c r="Q125" s="63"/>
      <c r="R125" s="15">
        <v>400</v>
      </c>
      <c r="S125" s="15"/>
      <c r="T125" s="15"/>
      <c r="U125" s="15">
        <f t="shared" si="102"/>
        <v>400</v>
      </c>
      <c r="V125" s="63">
        <v>400</v>
      </c>
      <c r="W125" s="59"/>
      <c r="X125" s="63"/>
      <c r="Y125" s="63"/>
      <c r="Z125" s="63"/>
      <c r="AA125" s="63">
        <f t="shared" si="103"/>
        <v>400</v>
      </c>
      <c r="AB125" s="63">
        <v>0</v>
      </c>
      <c r="AC125" s="63">
        <v>0</v>
      </c>
      <c r="AD125" s="69"/>
      <c r="AE125" s="60"/>
      <c r="AF125" s="60"/>
      <c r="AG125" s="60"/>
    </row>
    <row r="126" spans="1:34" ht="31.5">
      <c r="A126" s="119" t="s">
        <v>17</v>
      </c>
      <c r="B126" s="49" t="s">
        <v>367</v>
      </c>
      <c r="C126" s="8" t="s">
        <v>39</v>
      </c>
      <c r="D126" s="57" t="s">
        <v>40</v>
      </c>
      <c r="E126" s="57"/>
      <c r="F126" s="57"/>
      <c r="G126" s="49" t="s">
        <v>368</v>
      </c>
      <c r="H126" s="63">
        <v>2999</v>
      </c>
      <c r="I126" s="63">
        <v>2200</v>
      </c>
      <c r="J126" s="63"/>
      <c r="K126" s="63"/>
      <c r="L126" s="63">
        <f t="shared" si="104"/>
        <v>2999</v>
      </c>
      <c r="M126" s="63" t="e">
        <f t="shared" si="100"/>
        <v>#REF!</v>
      </c>
      <c r="N126" s="63"/>
      <c r="O126" s="62">
        <f t="shared" si="101"/>
        <v>2999</v>
      </c>
      <c r="P126" s="62" t="e">
        <f>V126+W126+#REF!</f>
        <v>#REF!</v>
      </c>
      <c r="Q126" s="63"/>
      <c r="R126" s="15">
        <v>1053.3510000000001</v>
      </c>
      <c r="S126" s="15"/>
      <c r="T126" s="15"/>
      <c r="U126" s="15">
        <f t="shared" si="102"/>
        <v>1053.3510000000001</v>
      </c>
      <c r="V126" s="63">
        <f>753.351+300</f>
        <v>1053.3510000000001</v>
      </c>
      <c r="W126" s="59"/>
      <c r="X126" s="63"/>
      <c r="Y126" s="63"/>
      <c r="Z126" s="63"/>
      <c r="AA126" s="63">
        <f t="shared" si="103"/>
        <v>1053.3510000000001</v>
      </c>
      <c r="AB126" s="63">
        <v>0</v>
      </c>
      <c r="AC126" s="63">
        <v>0</v>
      </c>
      <c r="AD126" s="69"/>
      <c r="AE126" s="60"/>
      <c r="AF126" s="60"/>
      <c r="AG126" s="60"/>
    </row>
    <row r="127" spans="1:34" ht="31.5">
      <c r="A127" s="119" t="s">
        <v>17</v>
      </c>
      <c r="B127" s="49" t="s">
        <v>369</v>
      </c>
      <c r="C127" s="8" t="s">
        <v>46</v>
      </c>
      <c r="D127" s="57" t="s">
        <v>20</v>
      </c>
      <c r="E127" s="57"/>
      <c r="F127" s="57"/>
      <c r="G127" s="49" t="s">
        <v>370</v>
      </c>
      <c r="H127" s="63">
        <v>3200</v>
      </c>
      <c r="I127" s="63">
        <v>1800</v>
      </c>
      <c r="J127" s="63"/>
      <c r="K127" s="63"/>
      <c r="L127" s="63">
        <f t="shared" si="104"/>
        <v>3200</v>
      </c>
      <c r="M127" s="63" t="e">
        <f t="shared" si="100"/>
        <v>#REF!</v>
      </c>
      <c r="N127" s="63"/>
      <c r="O127" s="62">
        <f t="shared" si="101"/>
        <v>3200</v>
      </c>
      <c r="P127" s="62" t="e">
        <f>V127+W127+#REF!</f>
        <v>#REF!</v>
      </c>
      <c r="Q127" s="63"/>
      <c r="R127" s="15">
        <v>1100</v>
      </c>
      <c r="S127" s="15"/>
      <c r="T127" s="15"/>
      <c r="U127" s="15">
        <f t="shared" si="102"/>
        <v>1100</v>
      </c>
      <c r="V127" s="63">
        <f>650+450</f>
        <v>1100</v>
      </c>
      <c r="W127" s="59"/>
      <c r="X127" s="63"/>
      <c r="Y127" s="63"/>
      <c r="Z127" s="63"/>
      <c r="AA127" s="63">
        <f t="shared" si="103"/>
        <v>1100</v>
      </c>
      <c r="AB127" s="63">
        <v>0</v>
      </c>
      <c r="AC127" s="63">
        <v>0</v>
      </c>
      <c r="AD127" s="69"/>
      <c r="AE127" s="60"/>
      <c r="AF127" s="60"/>
      <c r="AG127" s="60"/>
    </row>
    <row r="128" spans="1:34" ht="31.5">
      <c r="A128" s="119" t="s">
        <v>17</v>
      </c>
      <c r="B128" s="49" t="s">
        <v>371</v>
      </c>
      <c r="C128" s="8" t="s">
        <v>372</v>
      </c>
      <c r="D128" s="57" t="s">
        <v>40</v>
      </c>
      <c r="E128" s="57"/>
      <c r="F128" s="57"/>
      <c r="G128" s="49"/>
      <c r="H128" s="63"/>
      <c r="I128" s="63"/>
      <c r="J128" s="63"/>
      <c r="K128" s="63"/>
      <c r="L128" s="63" t="e">
        <f>M128</f>
        <v>#REF!</v>
      </c>
      <c r="M128" s="63" t="e">
        <f t="shared" si="100"/>
        <v>#REF!</v>
      </c>
      <c r="N128" s="63"/>
      <c r="O128" s="62" t="e">
        <f t="shared" si="101"/>
        <v>#REF!</v>
      </c>
      <c r="P128" s="62" t="e">
        <f>V128+W128+#REF!</f>
        <v>#REF!</v>
      </c>
      <c r="Q128" s="63"/>
      <c r="R128" s="15">
        <v>3400</v>
      </c>
      <c r="S128" s="15"/>
      <c r="T128" s="15"/>
      <c r="U128" s="15">
        <f t="shared" si="102"/>
        <v>3400</v>
      </c>
      <c r="V128" s="63">
        <v>3400</v>
      </c>
      <c r="W128" s="59"/>
      <c r="X128" s="63"/>
      <c r="Y128" s="63"/>
      <c r="Z128" s="63"/>
      <c r="AA128" s="63">
        <f t="shared" si="103"/>
        <v>3400</v>
      </c>
      <c r="AB128" s="63">
        <v>0</v>
      </c>
      <c r="AC128" s="63">
        <v>0</v>
      </c>
      <c r="AD128" s="69"/>
      <c r="AE128" s="60"/>
      <c r="AF128" s="60"/>
      <c r="AG128" s="60"/>
    </row>
    <row r="129" spans="1:34" ht="31.5">
      <c r="A129" s="119" t="s">
        <v>17</v>
      </c>
      <c r="B129" s="49" t="s">
        <v>373</v>
      </c>
      <c r="C129" s="8" t="s">
        <v>374</v>
      </c>
      <c r="D129" s="57" t="s">
        <v>164</v>
      </c>
      <c r="E129" s="57"/>
      <c r="F129" s="57"/>
      <c r="G129" s="49"/>
      <c r="H129" s="63"/>
      <c r="I129" s="63"/>
      <c r="J129" s="63"/>
      <c r="K129" s="63"/>
      <c r="L129" s="63" t="e">
        <f>M129</f>
        <v>#REF!</v>
      </c>
      <c r="M129" s="63" t="e">
        <f t="shared" si="100"/>
        <v>#REF!</v>
      </c>
      <c r="N129" s="63"/>
      <c r="O129" s="62" t="e">
        <f t="shared" si="101"/>
        <v>#REF!</v>
      </c>
      <c r="P129" s="62" t="e">
        <f>V129+W129+#REF!</f>
        <v>#REF!</v>
      </c>
      <c r="Q129" s="63"/>
      <c r="R129" s="15">
        <v>799.84900000000005</v>
      </c>
      <c r="S129" s="15"/>
      <c r="T129" s="15"/>
      <c r="U129" s="15">
        <f t="shared" si="102"/>
        <v>799.84900000000005</v>
      </c>
      <c r="V129" s="63">
        <v>799.84900000000005</v>
      </c>
      <c r="W129" s="59"/>
      <c r="X129" s="63"/>
      <c r="Y129" s="63"/>
      <c r="Z129" s="63"/>
      <c r="AA129" s="63">
        <f t="shared" si="103"/>
        <v>799.84900000000005</v>
      </c>
      <c r="AB129" s="63">
        <v>0</v>
      </c>
      <c r="AC129" s="63">
        <v>0</v>
      </c>
      <c r="AD129" s="69"/>
      <c r="AE129" s="60"/>
      <c r="AF129" s="60"/>
      <c r="AG129" s="60"/>
    </row>
    <row r="130" spans="1:34" ht="47.25">
      <c r="A130" s="119" t="s">
        <v>17</v>
      </c>
      <c r="B130" s="49" t="s">
        <v>375</v>
      </c>
      <c r="C130" s="8" t="s">
        <v>376</v>
      </c>
      <c r="D130" s="57" t="s">
        <v>377</v>
      </c>
      <c r="E130" s="57"/>
      <c r="F130" s="57"/>
      <c r="G130" s="49" t="s">
        <v>378</v>
      </c>
      <c r="H130" s="63">
        <v>1054</v>
      </c>
      <c r="I130" s="63">
        <v>500</v>
      </c>
      <c r="J130" s="63"/>
      <c r="K130" s="63"/>
      <c r="L130" s="63">
        <f t="shared" si="104"/>
        <v>1054</v>
      </c>
      <c r="M130" s="63" t="e">
        <f t="shared" si="100"/>
        <v>#REF!</v>
      </c>
      <c r="N130" s="63"/>
      <c r="O130" s="62">
        <f t="shared" si="101"/>
        <v>1054</v>
      </c>
      <c r="P130" s="62" t="e">
        <f>V130+W130+#REF!</f>
        <v>#REF!</v>
      </c>
      <c r="Q130" s="63"/>
      <c r="R130" s="15">
        <v>400</v>
      </c>
      <c r="S130" s="15"/>
      <c r="T130" s="15"/>
      <c r="U130" s="15">
        <f t="shared" si="102"/>
        <v>400</v>
      </c>
      <c r="V130" s="63">
        <v>400</v>
      </c>
      <c r="W130" s="59"/>
      <c r="X130" s="63"/>
      <c r="Y130" s="63"/>
      <c r="Z130" s="63"/>
      <c r="AA130" s="63">
        <f t="shared" si="103"/>
        <v>400</v>
      </c>
      <c r="AB130" s="63">
        <v>0</v>
      </c>
      <c r="AC130" s="63">
        <v>0</v>
      </c>
      <c r="AD130" s="69"/>
      <c r="AE130" s="60"/>
      <c r="AF130" s="60"/>
      <c r="AG130" s="60"/>
    </row>
    <row r="131" spans="1:34" ht="63">
      <c r="A131" s="119" t="s">
        <v>17</v>
      </c>
      <c r="B131" s="49" t="s">
        <v>379</v>
      </c>
      <c r="C131" s="8" t="s">
        <v>380</v>
      </c>
      <c r="D131" s="57" t="s">
        <v>18</v>
      </c>
      <c r="E131" s="57" t="s">
        <v>60</v>
      </c>
      <c r="F131" s="57"/>
      <c r="G131" s="49" t="s">
        <v>381</v>
      </c>
      <c r="H131" s="63">
        <v>6395</v>
      </c>
      <c r="I131" s="63">
        <f>H131</f>
        <v>6395</v>
      </c>
      <c r="J131" s="63"/>
      <c r="K131" s="63"/>
      <c r="L131" s="63">
        <f t="shared" si="104"/>
        <v>6395</v>
      </c>
      <c r="M131" s="63" t="e">
        <f t="shared" si="100"/>
        <v>#REF!</v>
      </c>
      <c r="N131" s="63"/>
      <c r="O131" s="62">
        <f t="shared" si="101"/>
        <v>6395</v>
      </c>
      <c r="P131" s="62" t="e">
        <f>V131+W131+#REF!</f>
        <v>#REF!</v>
      </c>
      <c r="Q131" s="63"/>
      <c r="R131" s="15">
        <v>950</v>
      </c>
      <c r="S131" s="15"/>
      <c r="T131" s="15"/>
      <c r="U131" s="15">
        <f t="shared" si="102"/>
        <v>950</v>
      </c>
      <c r="V131" s="63">
        <f>550+400</f>
        <v>950</v>
      </c>
      <c r="W131" s="63"/>
      <c r="X131" s="63"/>
      <c r="Y131" s="63"/>
      <c r="Z131" s="63"/>
      <c r="AA131" s="63">
        <f t="shared" si="103"/>
        <v>950</v>
      </c>
      <c r="AB131" s="63">
        <v>0</v>
      </c>
      <c r="AC131" s="63">
        <v>0</v>
      </c>
      <c r="AD131" s="69"/>
      <c r="AE131" s="60"/>
      <c r="AF131" s="60"/>
      <c r="AG131" s="60"/>
    </row>
    <row r="132" spans="1:34" ht="31.5">
      <c r="A132" s="119" t="s">
        <v>17</v>
      </c>
      <c r="B132" s="49" t="s">
        <v>382</v>
      </c>
      <c r="C132" s="8" t="s">
        <v>59</v>
      </c>
      <c r="D132" s="57" t="s">
        <v>53</v>
      </c>
      <c r="E132" s="57"/>
      <c r="F132" s="57"/>
      <c r="G132" s="120"/>
      <c r="H132" s="63"/>
      <c r="I132" s="63"/>
      <c r="J132" s="63"/>
      <c r="K132" s="63"/>
      <c r="L132" s="63" t="e">
        <f>M132</f>
        <v>#REF!</v>
      </c>
      <c r="M132" s="63" t="e">
        <f t="shared" si="100"/>
        <v>#REF!</v>
      </c>
      <c r="N132" s="63"/>
      <c r="O132" s="62" t="e">
        <f t="shared" si="101"/>
        <v>#REF!</v>
      </c>
      <c r="P132" s="62" t="e">
        <f>V132+W132+#REF!</f>
        <v>#REF!</v>
      </c>
      <c r="Q132" s="63"/>
      <c r="R132" s="15">
        <v>150</v>
      </c>
      <c r="S132" s="15"/>
      <c r="T132" s="15"/>
      <c r="U132" s="15">
        <f t="shared" si="102"/>
        <v>150</v>
      </c>
      <c r="V132" s="63">
        <v>150</v>
      </c>
      <c r="W132" s="59"/>
      <c r="X132" s="63"/>
      <c r="Y132" s="63"/>
      <c r="Z132" s="63"/>
      <c r="AA132" s="63">
        <f t="shared" si="103"/>
        <v>150</v>
      </c>
      <c r="AB132" s="63">
        <v>0</v>
      </c>
      <c r="AC132" s="63">
        <v>0</v>
      </c>
      <c r="AD132" s="59"/>
      <c r="AE132" s="60"/>
      <c r="AF132" s="60"/>
      <c r="AG132" s="60"/>
    </row>
    <row r="133" spans="1:34" ht="47.25">
      <c r="A133" s="122" t="s">
        <v>17</v>
      </c>
      <c r="B133" s="123" t="s">
        <v>383</v>
      </c>
      <c r="C133" s="124" t="s">
        <v>384</v>
      </c>
      <c r="D133" s="65" t="s">
        <v>53</v>
      </c>
      <c r="E133" s="125" t="s">
        <v>385</v>
      </c>
      <c r="F133" s="125" t="s">
        <v>386</v>
      </c>
      <c r="G133" s="126" t="s">
        <v>387</v>
      </c>
      <c r="H133" s="127">
        <v>39670</v>
      </c>
      <c r="I133" s="127">
        <f>H133-32500</f>
        <v>7170</v>
      </c>
      <c r="J133" s="117"/>
      <c r="K133" s="117"/>
      <c r="L133" s="63">
        <f t="shared" si="104"/>
        <v>39670</v>
      </c>
      <c r="M133" s="63" t="e">
        <f t="shared" si="100"/>
        <v>#REF!</v>
      </c>
      <c r="N133" s="117"/>
      <c r="O133" s="62">
        <f t="shared" si="101"/>
        <v>39670</v>
      </c>
      <c r="P133" s="62" t="e">
        <f>V133+W133+#REF!</f>
        <v>#REF!</v>
      </c>
      <c r="Q133" s="117"/>
      <c r="R133" s="15">
        <v>800</v>
      </c>
      <c r="S133" s="15"/>
      <c r="T133" s="15"/>
      <c r="U133" s="15">
        <f t="shared" si="102"/>
        <v>800</v>
      </c>
      <c r="V133" s="117"/>
      <c r="W133" s="68">
        <v>800</v>
      </c>
      <c r="X133" s="117"/>
      <c r="Y133" s="117"/>
      <c r="Z133" s="117"/>
      <c r="AA133" s="63">
        <f t="shared" si="103"/>
        <v>800</v>
      </c>
      <c r="AB133" s="117">
        <v>0</v>
      </c>
      <c r="AC133" s="117">
        <v>0</v>
      </c>
      <c r="AD133" s="69"/>
      <c r="AE133" s="60"/>
      <c r="AF133" s="60"/>
      <c r="AG133" s="60"/>
    </row>
    <row r="134" spans="1:34" ht="31.5">
      <c r="A134" s="122" t="s">
        <v>17</v>
      </c>
      <c r="B134" s="66" t="s">
        <v>388</v>
      </c>
      <c r="C134" s="8" t="s">
        <v>59</v>
      </c>
      <c r="D134" s="65" t="s">
        <v>87</v>
      </c>
      <c r="E134" s="57" t="s">
        <v>389</v>
      </c>
      <c r="F134" s="57" t="s">
        <v>206</v>
      </c>
      <c r="G134" s="122" t="s">
        <v>390</v>
      </c>
      <c r="H134" s="68">
        <v>18000</v>
      </c>
      <c r="I134" s="68">
        <v>10781</v>
      </c>
      <c r="J134" s="63">
        <v>7219</v>
      </c>
      <c r="K134" s="63"/>
      <c r="L134" s="63">
        <f t="shared" si="104"/>
        <v>10781</v>
      </c>
      <c r="M134" s="63" t="e">
        <f t="shared" si="100"/>
        <v>#REF!</v>
      </c>
      <c r="N134" s="63"/>
      <c r="O134" s="62">
        <f t="shared" si="101"/>
        <v>10781</v>
      </c>
      <c r="P134" s="62" t="e">
        <f>V134+W134+#REF!</f>
        <v>#REF!</v>
      </c>
      <c r="Q134" s="63"/>
      <c r="R134" s="15">
        <v>8600</v>
      </c>
      <c r="S134" s="15"/>
      <c r="T134" s="15"/>
      <c r="U134" s="15">
        <f t="shared" si="102"/>
        <v>8600</v>
      </c>
      <c r="V134" s="63">
        <v>3500</v>
      </c>
      <c r="W134" s="68">
        <v>3200</v>
      </c>
      <c r="X134" s="63">
        <v>1700</v>
      </c>
      <c r="Y134" s="63"/>
      <c r="Z134" s="63"/>
      <c r="AA134" s="63">
        <f t="shared" si="103"/>
        <v>8400</v>
      </c>
      <c r="AB134" s="63">
        <v>200</v>
      </c>
      <c r="AC134" s="63">
        <v>200</v>
      </c>
      <c r="AD134" s="72"/>
      <c r="AE134" s="60"/>
      <c r="AF134" s="60"/>
      <c r="AG134" s="60"/>
    </row>
    <row r="135" spans="1:34" ht="31.5">
      <c r="A135" s="128">
        <v>2</v>
      </c>
      <c r="B135" s="56" t="s">
        <v>162</v>
      </c>
      <c r="C135" s="37"/>
      <c r="D135" s="57"/>
      <c r="E135" s="57"/>
      <c r="F135" s="57"/>
      <c r="G135" s="118"/>
      <c r="H135" s="129">
        <f>SUM(H136:H149)</f>
        <v>58050</v>
      </c>
      <c r="I135" s="129">
        <f t="shared" ref="I135:Q135" si="105">SUM(I136:I149)</f>
        <v>58050</v>
      </c>
      <c r="J135" s="129">
        <f t="shared" si="105"/>
        <v>0</v>
      </c>
      <c r="K135" s="129">
        <f t="shared" si="105"/>
        <v>0</v>
      </c>
      <c r="L135" s="129" t="e">
        <f t="shared" si="105"/>
        <v>#REF!</v>
      </c>
      <c r="M135" s="129" t="e">
        <f t="shared" si="105"/>
        <v>#REF!</v>
      </c>
      <c r="N135" s="129">
        <f t="shared" si="105"/>
        <v>0</v>
      </c>
      <c r="O135" s="129" t="e">
        <f t="shared" si="105"/>
        <v>#REF!</v>
      </c>
      <c r="P135" s="129" t="e">
        <f>SUM(P136:P150)</f>
        <v>#REF!</v>
      </c>
      <c r="Q135" s="129">
        <f t="shared" si="105"/>
        <v>0</v>
      </c>
      <c r="R135" s="129">
        <f t="shared" ref="R135:AC135" si="106">SUM(R136:R150)</f>
        <v>54994</v>
      </c>
      <c r="S135" s="129"/>
      <c r="T135" s="129"/>
      <c r="U135" s="129">
        <f t="shared" si="106"/>
        <v>50227</v>
      </c>
      <c r="V135" s="129">
        <f t="shared" si="106"/>
        <v>0</v>
      </c>
      <c r="W135" s="129">
        <f t="shared" si="106"/>
        <v>10700</v>
      </c>
      <c r="X135" s="129">
        <f t="shared" si="106"/>
        <v>11914</v>
      </c>
      <c r="Y135" s="129">
        <f t="shared" si="106"/>
        <v>16250</v>
      </c>
      <c r="Z135" s="129">
        <f t="shared" si="106"/>
        <v>14150</v>
      </c>
      <c r="AA135" s="129">
        <f t="shared" si="106"/>
        <v>38864</v>
      </c>
      <c r="AB135" s="129">
        <f t="shared" si="106"/>
        <v>15630</v>
      </c>
      <c r="AC135" s="129">
        <f t="shared" si="106"/>
        <v>13463</v>
      </c>
      <c r="AD135" s="59"/>
      <c r="AE135" s="60"/>
      <c r="AF135" s="60"/>
      <c r="AG135" s="60"/>
    </row>
    <row r="136" spans="1:34" ht="31.5">
      <c r="A136" s="122" t="s">
        <v>17</v>
      </c>
      <c r="B136" s="123" t="s">
        <v>391</v>
      </c>
      <c r="C136" s="8" t="s">
        <v>59</v>
      </c>
      <c r="D136" s="65" t="s">
        <v>20</v>
      </c>
      <c r="E136" s="57" t="s">
        <v>392</v>
      </c>
      <c r="F136" s="57" t="s">
        <v>34</v>
      </c>
      <c r="G136" s="126" t="s">
        <v>393</v>
      </c>
      <c r="H136" s="127">
        <v>25600</v>
      </c>
      <c r="I136" s="127">
        <v>25600</v>
      </c>
      <c r="J136" s="63"/>
      <c r="K136" s="63"/>
      <c r="L136" s="63">
        <f t="shared" ref="L136:L147" si="107">H136-J136</f>
        <v>25600</v>
      </c>
      <c r="M136" s="63" t="e">
        <f t="shared" ref="M136:M149" si="108">P136</f>
        <v>#REF!</v>
      </c>
      <c r="N136" s="63"/>
      <c r="O136" s="62">
        <f t="shared" ref="O136:O149" si="109">L136</f>
        <v>25600</v>
      </c>
      <c r="P136" s="62" t="e">
        <f>V136+W136+#REF!</f>
        <v>#REF!</v>
      </c>
      <c r="Q136" s="63"/>
      <c r="R136" s="15">
        <v>23600</v>
      </c>
      <c r="S136" s="15"/>
      <c r="T136" s="15"/>
      <c r="U136" s="15">
        <f t="shared" ref="U136:U150" si="110">V136+W136+X136+Z136+AC136</f>
        <v>23600</v>
      </c>
      <c r="V136" s="63"/>
      <c r="W136" s="63">
        <v>5000</v>
      </c>
      <c r="X136" s="63">
        <v>5400</v>
      </c>
      <c r="Y136" s="63">
        <v>5000</v>
      </c>
      <c r="Z136" s="63">
        <v>5000</v>
      </c>
      <c r="AA136" s="63">
        <f t="shared" ref="AA136:AA150" si="111">V136+W136+X136+Y136</f>
        <v>15400</v>
      </c>
      <c r="AB136" s="63">
        <v>8200</v>
      </c>
      <c r="AC136" s="63">
        <v>8200</v>
      </c>
      <c r="AD136" s="69"/>
      <c r="AE136" s="60"/>
      <c r="AF136" s="60"/>
      <c r="AG136" s="60"/>
    </row>
    <row r="137" spans="1:34" ht="47.25">
      <c r="A137" s="122" t="s">
        <v>17</v>
      </c>
      <c r="B137" s="123" t="s">
        <v>394</v>
      </c>
      <c r="C137" s="124" t="s">
        <v>395</v>
      </c>
      <c r="D137" s="57" t="s">
        <v>56</v>
      </c>
      <c r="E137" s="57" t="s">
        <v>396</v>
      </c>
      <c r="F137" s="57" t="s">
        <v>34</v>
      </c>
      <c r="G137" s="126" t="s">
        <v>397</v>
      </c>
      <c r="H137" s="127">
        <v>9600</v>
      </c>
      <c r="I137" s="127">
        <v>9600</v>
      </c>
      <c r="J137" s="63"/>
      <c r="K137" s="63"/>
      <c r="L137" s="63">
        <f t="shared" si="107"/>
        <v>9600</v>
      </c>
      <c r="M137" s="63" t="e">
        <f t="shared" si="108"/>
        <v>#REF!</v>
      </c>
      <c r="N137" s="63"/>
      <c r="O137" s="62">
        <f t="shared" si="109"/>
        <v>9600</v>
      </c>
      <c r="P137" s="62" t="e">
        <f>V137+W137+#REF!</f>
        <v>#REF!</v>
      </c>
      <c r="Q137" s="63"/>
      <c r="R137" s="15">
        <v>9300</v>
      </c>
      <c r="S137" s="15"/>
      <c r="T137" s="15"/>
      <c r="U137" s="15">
        <f t="shared" si="110"/>
        <v>9300</v>
      </c>
      <c r="V137" s="63"/>
      <c r="W137" s="63">
        <v>3200</v>
      </c>
      <c r="X137" s="63">
        <v>2900</v>
      </c>
      <c r="Y137" s="63">
        <v>2500</v>
      </c>
      <c r="Z137" s="63">
        <v>2500</v>
      </c>
      <c r="AA137" s="63">
        <f t="shared" si="111"/>
        <v>8600</v>
      </c>
      <c r="AB137" s="63">
        <v>700</v>
      </c>
      <c r="AC137" s="63">
        <v>700</v>
      </c>
      <c r="AD137" s="69"/>
      <c r="AE137" s="60"/>
      <c r="AF137" s="60"/>
      <c r="AG137" s="60"/>
    </row>
    <row r="138" spans="1:34" ht="63">
      <c r="A138" s="122" t="s">
        <v>17</v>
      </c>
      <c r="B138" s="130" t="s">
        <v>398</v>
      </c>
      <c r="C138" s="131" t="s">
        <v>399</v>
      </c>
      <c r="D138" s="57" t="s">
        <v>18</v>
      </c>
      <c r="E138" s="57" t="s">
        <v>400</v>
      </c>
      <c r="F138" s="57" t="s">
        <v>401</v>
      </c>
      <c r="G138" s="122" t="s">
        <v>402</v>
      </c>
      <c r="H138" s="68">
        <v>2200</v>
      </c>
      <c r="I138" s="68">
        <v>2200</v>
      </c>
      <c r="J138" s="63"/>
      <c r="K138" s="63"/>
      <c r="L138" s="63">
        <f t="shared" si="107"/>
        <v>2200</v>
      </c>
      <c r="M138" s="63" t="e">
        <f t="shared" si="108"/>
        <v>#REF!</v>
      </c>
      <c r="N138" s="63"/>
      <c r="O138" s="62">
        <f t="shared" si="109"/>
        <v>2200</v>
      </c>
      <c r="P138" s="62" t="e">
        <f>V138+W138+#REF!</f>
        <v>#REF!</v>
      </c>
      <c r="Q138" s="63"/>
      <c r="R138" s="15">
        <v>2100</v>
      </c>
      <c r="S138" s="15"/>
      <c r="T138" s="15"/>
      <c r="U138" s="15">
        <f t="shared" si="110"/>
        <v>2100</v>
      </c>
      <c r="V138" s="63"/>
      <c r="W138" s="68">
        <v>1500</v>
      </c>
      <c r="X138" s="63">
        <v>600</v>
      </c>
      <c r="Y138" s="63"/>
      <c r="Z138" s="63"/>
      <c r="AA138" s="63">
        <f t="shared" si="111"/>
        <v>2100</v>
      </c>
      <c r="AB138" s="63"/>
      <c r="AC138" s="63"/>
      <c r="AD138" s="59"/>
      <c r="AE138" s="60"/>
      <c r="AF138" s="60"/>
      <c r="AH138" s="60"/>
    </row>
    <row r="139" spans="1:34" ht="47.25">
      <c r="A139" s="122" t="s">
        <v>17</v>
      </c>
      <c r="B139" s="132" t="s">
        <v>403</v>
      </c>
      <c r="C139" s="133" t="s">
        <v>404</v>
      </c>
      <c r="D139" s="65" t="s">
        <v>18</v>
      </c>
      <c r="E139" s="57" t="s">
        <v>60</v>
      </c>
      <c r="F139" s="57" t="s">
        <v>401</v>
      </c>
      <c r="G139" s="122" t="s">
        <v>405</v>
      </c>
      <c r="H139" s="68">
        <v>1200</v>
      </c>
      <c r="I139" s="68">
        <v>1200</v>
      </c>
      <c r="J139" s="63"/>
      <c r="K139" s="63"/>
      <c r="L139" s="63">
        <f t="shared" si="107"/>
        <v>1200</v>
      </c>
      <c r="M139" s="63" t="e">
        <f t="shared" si="108"/>
        <v>#REF!</v>
      </c>
      <c r="N139" s="63"/>
      <c r="O139" s="62">
        <f t="shared" si="109"/>
        <v>1200</v>
      </c>
      <c r="P139" s="62" t="e">
        <f>V139+W139+#REF!</f>
        <v>#REF!</v>
      </c>
      <c r="Q139" s="63"/>
      <c r="R139" s="15">
        <v>1200</v>
      </c>
      <c r="S139" s="15"/>
      <c r="T139" s="15"/>
      <c r="U139" s="15">
        <f t="shared" si="110"/>
        <v>1200</v>
      </c>
      <c r="V139" s="63"/>
      <c r="W139" s="68">
        <v>1000</v>
      </c>
      <c r="X139" s="63">
        <v>200</v>
      </c>
      <c r="Y139" s="63"/>
      <c r="Z139" s="63"/>
      <c r="AA139" s="63">
        <f t="shared" si="111"/>
        <v>1200</v>
      </c>
      <c r="AB139" s="63">
        <v>0</v>
      </c>
      <c r="AC139" s="63">
        <v>0</v>
      </c>
      <c r="AD139" s="59"/>
      <c r="AE139" s="60"/>
      <c r="AF139" s="60"/>
      <c r="AG139" s="60"/>
    </row>
    <row r="140" spans="1:34" ht="31.5">
      <c r="A140" s="122" t="s">
        <v>17</v>
      </c>
      <c r="B140" s="49" t="s">
        <v>406</v>
      </c>
      <c r="C140" s="8" t="s">
        <v>407</v>
      </c>
      <c r="D140" s="65" t="s">
        <v>18</v>
      </c>
      <c r="E140" s="57"/>
      <c r="F140" s="57"/>
      <c r="G140" s="57"/>
      <c r="H140" s="68">
        <v>3000</v>
      </c>
      <c r="I140" s="68">
        <v>3000</v>
      </c>
      <c r="J140" s="63"/>
      <c r="K140" s="63"/>
      <c r="L140" s="63">
        <f t="shared" si="107"/>
        <v>3000</v>
      </c>
      <c r="M140" s="63" t="e">
        <f t="shared" si="108"/>
        <v>#REF!</v>
      </c>
      <c r="N140" s="63"/>
      <c r="O140" s="62">
        <f t="shared" si="109"/>
        <v>3000</v>
      </c>
      <c r="P140" s="62" t="e">
        <f>V140+W140+#REF!</f>
        <v>#REF!</v>
      </c>
      <c r="Q140" s="63"/>
      <c r="R140" s="15">
        <v>2900</v>
      </c>
      <c r="S140" s="15"/>
      <c r="T140" s="15"/>
      <c r="U140" s="15">
        <f t="shared" si="110"/>
        <v>2900</v>
      </c>
      <c r="V140" s="63"/>
      <c r="W140" s="63"/>
      <c r="X140" s="63">
        <v>900</v>
      </c>
      <c r="Y140" s="63">
        <v>1700</v>
      </c>
      <c r="Z140" s="63">
        <v>1700</v>
      </c>
      <c r="AA140" s="63">
        <f t="shared" si="111"/>
        <v>2600</v>
      </c>
      <c r="AB140" s="63">
        <v>300</v>
      </c>
      <c r="AC140" s="63">
        <v>300</v>
      </c>
      <c r="AD140" s="59"/>
      <c r="AE140" s="60"/>
      <c r="AF140" s="60"/>
      <c r="AG140" s="60"/>
    </row>
    <row r="141" spans="1:34" ht="47.25">
      <c r="A141" s="122" t="s">
        <v>17</v>
      </c>
      <c r="B141" s="49" t="s">
        <v>128</v>
      </c>
      <c r="C141" s="8" t="s">
        <v>130</v>
      </c>
      <c r="D141" s="57" t="s">
        <v>164</v>
      </c>
      <c r="E141" s="57" t="s">
        <v>60</v>
      </c>
      <c r="F141" s="57"/>
      <c r="G141" s="57"/>
      <c r="H141" s="68">
        <f>I141</f>
        <v>2800</v>
      </c>
      <c r="I141" s="68">
        <v>2800</v>
      </c>
      <c r="J141" s="63"/>
      <c r="K141" s="63"/>
      <c r="L141" s="63" t="e">
        <f>M141</f>
        <v>#REF!</v>
      </c>
      <c r="M141" s="63" t="e">
        <f t="shared" si="108"/>
        <v>#REF!</v>
      </c>
      <c r="N141" s="63"/>
      <c r="O141" s="62" t="e">
        <f>P141</f>
        <v>#REF!</v>
      </c>
      <c r="P141" s="62" t="e">
        <f>V141+W141+#REF!+1300</f>
        <v>#REF!</v>
      </c>
      <c r="Q141" s="63"/>
      <c r="R141" s="15">
        <v>1580</v>
      </c>
      <c r="S141" s="15">
        <v>463</v>
      </c>
      <c r="T141" s="15"/>
      <c r="U141" s="15">
        <f t="shared" si="110"/>
        <v>1117</v>
      </c>
      <c r="V141" s="63"/>
      <c r="W141" s="63"/>
      <c r="X141" s="63">
        <v>400</v>
      </c>
      <c r="Y141" s="63">
        <v>600</v>
      </c>
      <c r="Z141" s="63">
        <v>600</v>
      </c>
      <c r="AA141" s="63">
        <f t="shared" si="111"/>
        <v>1000</v>
      </c>
      <c r="AB141" s="63">
        <v>580</v>
      </c>
      <c r="AC141" s="63">
        <f>580-463</f>
        <v>117</v>
      </c>
      <c r="AD141" s="135"/>
      <c r="AE141" s="60"/>
      <c r="AF141" s="60"/>
      <c r="AG141" s="60"/>
    </row>
    <row r="142" spans="1:34" ht="47.25">
      <c r="A142" s="122" t="s">
        <v>17</v>
      </c>
      <c r="B142" s="49" t="s">
        <v>408</v>
      </c>
      <c r="C142" s="8" t="s">
        <v>409</v>
      </c>
      <c r="D142" s="57" t="s">
        <v>56</v>
      </c>
      <c r="E142" s="57" t="s">
        <v>60</v>
      </c>
      <c r="F142" s="57"/>
      <c r="G142" s="57"/>
      <c r="H142" s="68">
        <f>I142</f>
        <v>1500</v>
      </c>
      <c r="I142" s="68">
        <v>1500</v>
      </c>
      <c r="J142" s="63"/>
      <c r="K142" s="63"/>
      <c r="L142" s="63" t="e">
        <f>M142</f>
        <v>#REF!</v>
      </c>
      <c r="M142" s="63" t="e">
        <f t="shared" si="108"/>
        <v>#REF!</v>
      </c>
      <c r="N142" s="63"/>
      <c r="O142" s="62" t="e">
        <f>P142</f>
        <v>#REF!</v>
      </c>
      <c r="P142" s="62" t="e">
        <f>V142+W142+#REF!</f>
        <v>#REF!</v>
      </c>
      <c r="Q142" s="63"/>
      <c r="R142" s="15">
        <v>925</v>
      </c>
      <c r="S142" s="15"/>
      <c r="T142" s="15"/>
      <c r="U142" s="15">
        <f t="shared" si="110"/>
        <v>925</v>
      </c>
      <c r="V142" s="63"/>
      <c r="W142" s="63"/>
      <c r="X142" s="63">
        <v>400</v>
      </c>
      <c r="Y142" s="63">
        <v>525</v>
      </c>
      <c r="Z142" s="63">
        <v>525</v>
      </c>
      <c r="AA142" s="63">
        <f t="shared" si="111"/>
        <v>925</v>
      </c>
      <c r="AB142" s="63"/>
      <c r="AC142" s="63"/>
      <c r="AD142" s="134"/>
      <c r="AE142" s="60"/>
      <c r="AF142" s="60"/>
      <c r="AH142" s="60"/>
    </row>
    <row r="143" spans="1:34" ht="31.5">
      <c r="A143" s="122" t="s">
        <v>17</v>
      </c>
      <c r="B143" s="49" t="s">
        <v>410</v>
      </c>
      <c r="C143" s="8" t="s">
        <v>411</v>
      </c>
      <c r="D143" s="57" t="s">
        <v>87</v>
      </c>
      <c r="E143" s="57"/>
      <c r="F143" s="57"/>
      <c r="G143" s="57"/>
      <c r="H143" s="68">
        <v>850</v>
      </c>
      <c r="I143" s="68">
        <v>850</v>
      </c>
      <c r="J143" s="63"/>
      <c r="K143" s="63"/>
      <c r="L143" s="63">
        <f t="shared" si="107"/>
        <v>850</v>
      </c>
      <c r="M143" s="63" t="e">
        <f t="shared" si="108"/>
        <v>#REF!</v>
      </c>
      <c r="N143" s="63"/>
      <c r="O143" s="62">
        <f t="shared" si="109"/>
        <v>850</v>
      </c>
      <c r="P143" s="62" t="e">
        <f>V143+W143+#REF!</f>
        <v>#REF!</v>
      </c>
      <c r="Q143" s="63"/>
      <c r="R143" s="15">
        <v>495</v>
      </c>
      <c r="S143" s="15"/>
      <c r="T143" s="15"/>
      <c r="U143" s="15">
        <f t="shared" si="110"/>
        <v>495</v>
      </c>
      <c r="V143" s="63"/>
      <c r="W143" s="63"/>
      <c r="X143" s="63">
        <v>400</v>
      </c>
      <c r="Y143" s="63">
        <v>95</v>
      </c>
      <c r="Z143" s="63">
        <v>95</v>
      </c>
      <c r="AA143" s="63">
        <f t="shared" si="111"/>
        <v>495</v>
      </c>
      <c r="AB143" s="63"/>
      <c r="AC143" s="63"/>
      <c r="AD143" s="135"/>
      <c r="AE143" s="60"/>
      <c r="AF143" s="60"/>
      <c r="AH143" s="60"/>
    </row>
    <row r="144" spans="1:34" ht="47.25">
      <c r="A144" s="122" t="s">
        <v>17</v>
      </c>
      <c r="B144" s="115" t="s">
        <v>61</v>
      </c>
      <c r="C144" s="47" t="s">
        <v>412</v>
      </c>
      <c r="D144" s="57" t="s">
        <v>56</v>
      </c>
      <c r="E144" s="57"/>
      <c r="F144" s="57"/>
      <c r="G144" s="122" t="s">
        <v>63</v>
      </c>
      <c r="H144" s="149">
        <v>1200</v>
      </c>
      <c r="I144" s="149">
        <v>1200</v>
      </c>
      <c r="J144" s="63"/>
      <c r="K144" s="63"/>
      <c r="L144" s="63"/>
      <c r="M144" s="63"/>
      <c r="N144" s="63"/>
      <c r="O144" s="62">
        <f>P144</f>
        <v>1144</v>
      </c>
      <c r="P144" s="62">
        <v>1144</v>
      </c>
      <c r="Q144" s="63"/>
      <c r="R144" s="15">
        <v>1544</v>
      </c>
      <c r="S144" s="15">
        <v>400</v>
      </c>
      <c r="T144" s="15"/>
      <c r="U144" s="15">
        <f t="shared" si="110"/>
        <v>1144</v>
      </c>
      <c r="V144" s="63"/>
      <c r="W144" s="63"/>
      <c r="X144" s="63">
        <v>714</v>
      </c>
      <c r="Y144" s="63">
        <v>430</v>
      </c>
      <c r="Z144" s="63">
        <v>430</v>
      </c>
      <c r="AA144" s="63">
        <f t="shared" si="111"/>
        <v>1144</v>
      </c>
      <c r="AB144" s="63">
        <v>400</v>
      </c>
      <c r="AC144" s="63">
        <f>400-400</f>
        <v>0</v>
      </c>
      <c r="AD144" s="59"/>
      <c r="AE144" s="60"/>
      <c r="AF144" s="60"/>
      <c r="AG144" s="60"/>
    </row>
    <row r="145" spans="1:34" ht="31.5">
      <c r="A145" s="122" t="s">
        <v>17</v>
      </c>
      <c r="B145" s="49" t="s">
        <v>413</v>
      </c>
      <c r="C145" s="8" t="s">
        <v>414</v>
      </c>
      <c r="D145" s="57" t="s">
        <v>50</v>
      </c>
      <c r="E145" s="57" t="s">
        <v>60</v>
      </c>
      <c r="F145" s="57"/>
      <c r="G145" s="57" t="s">
        <v>489</v>
      </c>
      <c r="H145" s="68">
        <f>I145</f>
        <v>800</v>
      </c>
      <c r="I145" s="68">
        <v>800</v>
      </c>
      <c r="J145" s="63"/>
      <c r="K145" s="63"/>
      <c r="L145" s="63">
        <f t="shared" si="107"/>
        <v>800</v>
      </c>
      <c r="M145" s="63" t="e">
        <f t="shared" si="108"/>
        <v>#REF!</v>
      </c>
      <c r="N145" s="63"/>
      <c r="O145" s="62">
        <f t="shared" si="109"/>
        <v>800</v>
      </c>
      <c r="P145" s="62" t="e">
        <f>V145+W145+#REF!</f>
        <v>#REF!</v>
      </c>
      <c r="Q145" s="63"/>
      <c r="R145" s="15">
        <v>800</v>
      </c>
      <c r="S145" s="15"/>
      <c r="T145" s="15"/>
      <c r="U145" s="15">
        <f t="shared" si="110"/>
        <v>800</v>
      </c>
      <c r="V145" s="63"/>
      <c r="W145" s="63"/>
      <c r="X145" s="63"/>
      <c r="Y145" s="63">
        <v>400</v>
      </c>
      <c r="Z145" s="63">
        <v>400</v>
      </c>
      <c r="AA145" s="63">
        <f t="shared" si="111"/>
        <v>400</v>
      </c>
      <c r="AB145" s="63">
        <v>400</v>
      </c>
      <c r="AC145" s="63">
        <v>400</v>
      </c>
      <c r="AD145" s="59"/>
      <c r="AE145" s="60"/>
      <c r="AF145" s="60"/>
      <c r="AG145" s="60"/>
    </row>
    <row r="146" spans="1:34" ht="47.25">
      <c r="A146" s="122" t="s">
        <v>17</v>
      </c>
      <c r="B146" s="49" t="s">
        <v>415</v>
      </c>
      <c r="C146" s="8" t="s">
        <v>416</v>
      </c>
      <c r="D146" s="57" t="s">
        <v>33</v>
      </c>
      <c r="E146" s="57"/>
      <c r="F146" s="57"/>
      <c r="G146" s="57"/>
      <c r="H146" s="68">
        <f>I146</f>
        <v>650</v>
      </c>
      <c r="I146" s="68">
        <v>650</v>
      </c>
      <c r="J146" s="63"/>
      <c r="K146" s="63"/>
      <c r="L146" s="63">
        <f t="shared" si="107"/>
        <v>650</v>
      </c>
      <c r="M146" s="63" t="e">
        <f t="shared" si="108"/>
        <v>#REF!</v>
      </c>
      <c r="N146" s="63"/>
      <c r="O146" s="62">
        <f t="shared" si="109"/>
        <v>650</v>
      </c>
      <c r="P146" s="62" t="e">
        <f>V146+W146+#REF!</f>
        <v>#REF!</v>
      </c>
      <c r="Q146" s="63"/>
      <c r="R146" s="15">
        <v>0</v>
      </c>
      <c r="S146" s="15"/>
      <c r="T146" s="15"/>
      <c r="U146" s="15">
        <f t="shared" si="110"/>
        <v>0</v>
      </c>
      <c r="V146" s="63"/>
      <c r="W146" s="63"/>
      <c r="X146" s="63"/>
      <c r="Y146" s="63"/>
      <c r="Z146" s="63"/>
      <c r="AA146" s="63">
        <f t="shared" si="111"/>
        <v>0</v>
      </c>
      <c r="AB146" s="63"/>
      <c r="AC146" s="63"/>
      <c r="AD146" s="59"/>
      <c r="AE146" s="60"/>
      <c r="AF146" s="60"/>
      <c r="AG146" s="60"/>
    </row>
    <row r="147" spans="1:34" ht="47.25">
      <c r="A147" s="122" t="s">
        <v>17</v>
      </c>
      <c r="B147" s="49" t="s">
        <v>417</v>
      </c>
      <c r="C147" s="8" t="s">
        <v>416</v>
      </c>
      <c r="D147" s="57" t="s">
        <v>33</v>
      </c>
      <c r="E147" s="57" t="s">
        <v>60</v>
      </c>
      <c r="F147" s="57"/>
      <c r="G147" s="122" t="s">
        <v>488</v>
      </c>
      <c r="H147" s="68">
        <f>I147</f>
        <v>650</v>
      </c>
      <c r="I147" s="68">
        <v>650</v>
      </c>
      <c r="J147" s="63"/>
      <c r="K147" s="63"/>
      <c r="L147" s="63">
        <f t="shared" si="107"/>
        <v>650</v>
      </c>
      <c r="M147" s="63">
        <v>650</v>
      </c>
      <c r="N147" s="63"/>
      <c r="O147" s="62"/>
      <c r="P147" s="62"/>
      <c r="Q147" s="63"/>
      <c r="R147" s="15">
        <v>650</v>
      </c>
      <c r="S147" s="15">
        <v>50</v>
      </c>
      <c r="T147" s="15"/>
      <c r="U147" s="15">
        <f t="shared" si="110"/>
        <v>600</v>
      </c>
      <c r="V147" s="63"/>
      <c r="W147" s="63"/>
      <c r="X147" s="63"/>
      <c r="Y147" s="63">
        <v>500</v>
      </c>
      <c r="Z147" s="63">
        <f>500-500</f>
        <v>0</v>
      </c>
      <c r="AA147" s="63">
        <f t="shared" si="111"/>
        <v>500</v>
      </c>
      <c r="AB147" s="63">
        <v>150</v>
      </c>
      <c r="AC147" s="63">
        <f>150+450</f>
        <v>600</v>
      </c>
      <c r="AD147" s="59"/>
      <c r="AE147" s="60"/>
      <c r="AF147" s="60"/>
      <c r="AG147" s="60"/>
    </row>
    <row r="148" spans="1:34" ht="47.25">
      <c r="A148" s="122" t="s">
        <v>17</v>
      </c>
      <c r="B148" s="49" t="s">
        <v>64</v>
      </c>
      <c r="C148" s="8" t="s">
        <v>418</v>
      </c>
      <c r="D148" s="57" t="s">
        <v>27</v>
      </c>
      <c r="E148" s="57"/>
      <c r="F148" s="57"/>
      <c r="G148" s="122" t="s">
        <v>65</v>
      </c>
      <c r="H148" s="68">
        <v>8000</v>
      </c>
      <c r="I148" s="68">
        <v>8000</v>
      </c>
      <c r="J148" s="63"/>
      <c r="K148" s="63"/>
      <c r="L148" s="63">
        <f>M148</f>
        <v>4700</v>
      </c>
      <c r="M148" s="63">
        <f t="shared" si="108"/>
        <v>4700</v>
      </c>
      <c r="N148" s="63"/>
      <c r="O148" s="62">
        <f t="shared" si="109"/>
        <v>4700</v>
      </c>
      <c r="P148" s="62">
        <f>200+4500</f>
        <v>4700</v>
      </c>
      <c r="Q148" s="63"/>
      <c r="R148" s="15">
        <v>4700</v>
      </c>
      <c r="S148" s="15">
        <v>500</v>
      </c>
      <c r="T148" s="15"/>
      <c r="U148" s="15">
        <f t="shared" si="110"/>
        <v>4200</v>
      </c>
      <c r="V148" s="63"/>
      <c r="W148" s="63"/>
      <c r="X148" s="63"/>
      <c r="Y148" s="63">
        <v>2200</v>
      </c>
      <c r="Z148" s="63">
        <f>2200-900</f>
        <v>1300</v>
      </c>
      <c r="AA148" s="63">
        <f t="shared" si="111"/>
        <v>2200</v>
      </c>
      <c r="AB148" s="63">
        <f>2500-500</f>
        <v>2000</v>
      </c>
      <c r="AC148" s="63">
        <f>2000+900</f>
        <v>2900</v>
      </c>
      <c r="AD148" s="136"/>
      <c r="AE148" s="60"/>
      <c r="AF148" s="60"/>
      <c r="AG148" s="60"/>
    </row>
    <row r="149" spans="1:34" ht="31.5">
      <c r="A149" s="122" t="s">
        <v>17</v>
      </c>
      <c r="B149" s="49" t="s">
        <v>419</v>
      </c>
      <c r="C149" s="8" t="s">
        <v>420</v>
      </c>
      <c r="D149" s="57" t="s">
        <v>40</v>
      </c>
      <c r="E149" s="57"/>
      <c r="F149" s="57"/>
      <c r="G149" s="57"/>
      <c r="H149" s="68"/>
      <c r="I149" s="68"/>
      <c r="J149" s="63"/>
      <c r="K149" s="63"/>
      <c r="L149" s="63" t="e">
        <f>M149</f>
        <v>#REF!</v>
      </c>
      <c r="M149" s="63" t="e">
        <f t="shared" si="108"/>
        <v>#REF!</v>
      </c>
      <c r="N149" s="63"/>
      <c r="O149" s="62" t="e">
        <f t="shared" si="109"/>
        <v>#REF!</v>
      </c>
      <c r="P149" s="62" t="e">
        <f>V149+W149+#REF!</f>
        <v>#REF!</v>
      </c>
      <c r="Q149" s="63"/>
      <c r="R149" s="15">
        <v>500</v>
      </c>
      <c r="S149" s="15">
        <v>300</v>
      </c>
      <c r="T149" s="15"/>
      <c r="U149" s="15">
        <f t="shared" si="110"/>
        <v>200</v>
      </c>
      <c r="V149" s="63"/>
      <c r="W149" s="63"/>
      <c r="X149" s="63"/>
      <c r="Y149" s="63"/>
      <c r="Z149" s="63"/>
      <c r="AA149" s="63">
        <f t="shared" si="111"/>
        <v>0</v>
      </c>
      <c r="AB149" s="63">
        <v>500</v>
      </c>
      <c r="AC149" s="63">
        <v>200</v>
      </c>
      <c r="AD149" s="136"/>
      <c r="AE149" s="60"/>
      <c r="AF149" s="60"/>
      <c r="AH149" s="60"/>
    </row>
    <row r="150" spans="1:34" ht="31.5">
      <c r="A150" s="122" t="s">
        <v>17</v>
      </c>
      <c r="B150" s="49" t="s">
        <v>67</v>
      </c>
      <c r="C150" s="8" t="s">
        <v>59</v>
      </c>
      <c r="D150" s="57" t="s">
        <v>421</v>
      </c>
      <c r="E150" s="57"/>
      <c r="F150" s="57"/>
      <c r="G150" s="57"/>
      <c r="H150" s="68"/>
      <c r="I150" s="68">
        <v>65442</v>
      </c>
      <c r="J150" s="63">
        <v>4700</v>
      </c>
      <c r="K150" s="63"/>
      <c r="L150" s="63">
        <f>M150</f>
        <v>2300</v>
      </c>
      <c r="M150" s="63">
        <v>2300</v>
      </c>
      <c r="N150" s="63"/>
      <c r="O150" s="62">
        <f>P150</f>
        <v>2300</v>
      </c>
      <c r="P150" s="62">
        <v>2300</v>
      </c>
      <c r="Q150" s="63"/>
      <c r="R150" s="15">
        <v>4700</v>
      </c>
      <c r="S150" s="15">
        <f>700+2354</f>
        <v>3054</v>
      </c>
      <c r="T150" s="15"/>
      <c r="U150" s="15">
        <f t="shared" si="110"/>
        <v>1646</v>
      </c>
      <c r="V150" s="63"/>
      <c r="W150" s="63"/>
      <c r="X150" s="63"/>
      <c r="Y150" s="63">
        <v>2300</v>
      </c>
      <c r="Z150" s="63">
        <f>2300-700</f>
        <v>1600</v>
      </c>
      <c r="AA150" s="63">
        <f t="shared" si="111"/>
        <v>2300</v>
      </c>
      <c r="AB150" s="63">
        <v>2400</v>
      </c>
      <c r="AC150" s="63">
        <f>2400-2354</f>
        <v>46</v>
      </c>
      <c r="AD150" s="136"/>
      <c r="AE150" s="60"/>
      <c r="AF150" s="60"/>
      <c r="AG150" s="60"/>
    </row>
    <row r="151" spans="1:34">
      <c r="A151" s="55" t="s">
        <v>422</v>
      </c>
      <c r="B151" s="61" t="s">
        <v>423</v>
      </c>
      <c r="C151" s="37"/>
      <c r="D151" s="137"/>
      <c r="E151" s="137"/>
      <c r="F151" s="137"/>
      <c r="G151" s="138"/>
      <c r="H151" s="139">
        <f t="shared" ref="H151:AA151" si="112">SUM(H153:H160)</f>
        <v>35763</v>
      </c>
      <c r="I151" s="139">
        <f t="shared" si="112"/>
        <v>30399</v>
      </c>
      <c r="J151" s="139">
        <f t="shared" si="112"/>
        <v>0</v>
      </c>
      <c r="K151" s="139">
        <f t="shared" si="112"/>
        <v>0</v>
      </c>
      <c r="L151" s="139" t="e">
        <f t="shared" si="112"/>
        <v>#REF!</v>
      </c>
      <c r="M151" s="139" t="e">
        <f t="shared" si="112"/>
        <v>#REF!</v>
      </c>
      <c r="N151" s="139">
        <f t="shared" si="112"/>
        <v>0</v>
      </c>
      <c r="O151" s="139" t="e">
        <f t="shared" si="112"/>
        <v>#REF!</v>
      </c>
      <c r="P151" s="139" t="e">
        <f t="shared" si="112"/>
        <v>#REF!</v>
      </c>
      <c r="Q151" s="139">
        <f t="shared" si="112"/>
        <v>0</v>
      </c>
      <c r="R151" s="139">
        <f t="shared" si="112"/>
        <v>9400</v>
      </c>
      <c r="S151" s="139"/>
      <c r="T151" s="139"/>
      <c r="U151" s="139">
        <f t="shared" si="112"/>
        <v>9100</v>
      </c>
      <c r="V151" s="139">
        <f t="shared" si="112"/>
        <v>4800</v>
      </c>
      <c r="W151" s="139">
        <f t="shared" si="112"/>
        <v>0</v>
      </c>
      <c r="X151" s="139">
        <f t="shared" si="112"/>
        <v>2000</v>
      </c>
      <c r="Y151" s="139">
        <f t="shared" si="112"/>
        <v>1800</v>
      </c>
      <c r="Z151" s="139">
        <f t="shared" si="112"/>
        <v>1500</v>
      </c>
      <c r="AA151" s="139">
        <f t="shared" si="112"/>
        <v>8600</v>
      </c>
      <c r="AB151" s="139">
        <v>800</v>
      </c>
      <c r="AC151" s="139">
        <f t="shared" ref="AC151" si="113">SUM(AC153:AC160)</f>
        <v>800</v>
      </c>
      <c r="AD151" s="59"/>
      <c r="AE151" s="60"/>
      <c r="AF151" s="60"/>
      <c r="AG151" s="60"/>
    </row>
    <row r="152" spans="1:34" s="84" customFormat="1" ht="31.5">
      <c r="A152" s="41" t="s">
        <v>145</v>
      </c>
      <c r="B152" s="80" t="s">
        <v>162</v>
      </c>
      <c r="C152" s="41"/>
      <c r="D152" s="81"/>
      <c r="E152" s="81"/>
      <c r="F152" s="81"/>
      <c r="G152" s="41"/>
      <c r="H152" s="82">
        <f>SUM(H153:H160)</f>
        <v>35763</v>
      </c>
      <c r="I152" s="82">
        <f t="shared" ref="I152:AA152" si="114">SUM(I153:I160)</f>
        <v>30399</v>
      </c>
      <c r="J152" s="82">
        <f t="shared" si="114"/>
        <v>0</v>
      </c>
      <c r="K152" s="82">
        <f t="shared" si="114"/>
        <v>0</v>
      </c>
      <c r="L152" s="82" t="e">
        <f t="shared" si="114"/>
        <v>#REF!</v>
      </c>
      <c r="M152" s="82" t="e">
        <f t="shared" si="114"/>
        <v>#REF!</v>
      </c>
      <c r="N152" s="82">
        <f t="shared" si="114"/>
        <v>0</v>
      </c>
      <c r="O152" s="82" t="e">
        <f t="shared" si="114"/>
        <v>#REF!</v>
      </c>
      <c r="P152" s="82" t="e">
        <f t="shared" si="114"/>
        <v>#REF!</v>
      </c>
      <c r="Q152" s="82">
        <f t="shared" si="114"/>
        <v>0</v>
      </c>
      <c r="R152" s="82">
        <f t="shared" si="114"/>
        <v>9400</v>
      </c>
      <c r="S152" s="82"/>
      <c r="T152" s="82"/>
      <c r="U152" s="82">
        <f t="shared" si="114"/>
        <v>9100</v>
      </c>
      <c r="V152" s="82">
        <f t="shared" si="114"/>
        <v>4800</v>
      </c>
      <c r="W152" s="82">
        <f t="shared" si="114"/>
        <v>0</v>
      </c>
      <c r="X152" s="82">
        <f t="shared" si="114"/>
        <v>2000</v>
      </c>
      <c r="Y152" s="82">
        <f t="shared" si="114"/>
        <v>1800</v>
      </c>
      <c r="Z152" s="82">
        <f t="shared" si="114"/>
        <v>1500</v>
      </c>
      <c r="AA152" s="82">
        <f t="shared" si="114"/>
        <v>8600</v>
      </c>
      <c r="AB152" s="82">
        <v>800</v>
      </c>
      <c r="AC152" s="82">
        <f t="shared" ref="AC152" si="115">SUM(AC153:AC160)</f>
        <v>800</v>
      </c>
      <c r="AD152" s="83"/>
      <c r="AE152" s="60"/>
      <c r="AF152" s="60"/>
      <c r="AG152" s="60"/>
    </row>
    <row r="153" spans="1:34" ht="47.25">
      <c r="A153" s="122" t="s">
        <v>17</v>
      </c>
      <c r="B153" s="49" t="s">
        <v>424</v>
      </c>
      <c r="C153" s="8" t="s">
        <v>425</v>
      </c>
      <c r="D153" s="125" t="s">
        <v>18</v>
      </c>
      <c r="E153" s="57" t="s">
        <v>426</v>
      </c>
      <c r="F153" s="125" t="s">
        <v>202</v>
      </c>
      <c r="G153" s="57" t="s">
        <v>427</v>
      </c>
      <c r="H153" s="68">
        <v>1825</v>
      </c>
      <c r="I153" s="68">
        <v>1825</v>
      </c>
      <c r="J153" s="59"/>
      <c r="K153" s="59"/>
      <c r="L153" s="63">
        <f t="shared" ref="L153:L175" si="116">H153-J153</f>
        <v>1825</v>
      </c>
      <c r="M153" s="63" t="e">
        <f t="shared" ref="M153:M175" si="117">P153</f>
        <v>#REF!</v>
      </c>
      <c r="N153" s="59"/>
      <c r="O153" s="62">
        <f t="shared" ref="O153:O160" si="118">L153</f>
        <v>1825</v>
      </c>
      <c r="P153" s="62" t="e">
        <f>V153+W153+#REF!</f>
        <v>#REF!</v>
      </c>
      <c r="Q153" s="59"/>
      <c r="R153" s="15">
        <v>900</v>
      </c>
      <c r="S153" s="15"/>
      <c r="T153" s="15"/>
      <c r="U153" s="15">
        <f t="shared" ref="U153:U160" si="119">V153+W153+X153+Z153+AC153</f>
        <v>900</v>
      </c>
      <c r="V153" s="68">
        <v>900</v>
      </c>
      <c r="W153" s="59"/>
      <c r="X153" s="59"/>
      <c r="Y153" s="59"/>
      <c r="Z153" s="59"/>
      <c r="AA153" s="63">
        <f t="shared" ref="AA153:AA160" si="120">V153+W153+X153+Y153</f>
        <v>900</v>
      </c>
      <c r="AB153" s="59">
        <v>0</v>
      </c>
      <c r="AC153" s="59">
        <v>0</v>
      </c>
      <c r="AD153" s="59"/>
      <c r="AE153" s="60"/>
      <c r="AF153" s="60"/>
      <c r="AG153" s="60"/>
    </row>
    <row r="154" spans="1:34" ht="47.25">
      <c r="A154" s="122" t="s">
        <v>17</v>
      </c>
      <c r="B154" s="49" t="s">
        <v>428</v>
      </c>
      <c r="C154" s="8" t="s">
        <v>429</v>
      </c>
      <c r="D154" s="125" t="s">
        <v>18</v>
      </c>
      <c r="E154" s="57" t="s">
        <v>426</v>
      </c>
      <c r="F154" s="125" t="s">
        <v>202</v>
      </c>
      <c r="G154" s="57" t="s">
        <v>430</v>
      </c>
      <c r="H154" s="68">
        <v>4217</v>
      </c>
      <c r="I154" s="68">
        <v>4217</v>
      </c>
      <c r="J154" s="59"/>
      <c r="K154" s="59"/>
      <c r="L154" s="63">
        <f t="shared" si="116"/>
        <v>4217</v>
      </c>
      <c r="M154" s="63" t="e">
        <f t="shared" si="117"/>
        <v>#REF!</v>
      </c>
      <c r="N154" s="59"/>
      <c r="O154" s="62">
        <f t="shared" si="118"/>
        <v>4217</v>
      </c>
      <c r="P154" s="62" t="e">
        <f>V154+W154+#REF!</f>
        <v>#REF!</v>
      </c>
      <c r="Q154" s="59"/>
      <c r="R154" s="15">
        <v>1400</v>
      </c>
      <c r="S154" s="15"/>
      <c r="T154" s="15"/>
      <c r="U154" s="15">
        <f t="shared" si="119"/>
        <v>1400</v>
      </c>
      <c r="V154" s="68">
        <v>1400</v>
      </c>
      <c r="W154" s="59"/>
      <c r="X154" s="140"/>
      <c r="Y154" s="140"/>
      <c r="Z154" s="140"/>
      <c r="AA154" s="63">
        <f t="shared" si="120"/>
        <v>1400</v>
      </c>
      <c r="AB154" s="140">
        <v>0</v>
      </c>
      <c r="AC154" s="140">
        <v>0</v>
      </c>
      <c r="AD154" s="69"/>
      <c r="AE154" s="60"/>
      <c r="AF154" s="60"/>
      <c r="AG154" s="60"/>
    </row>
    <row r="155" spans="1:34" ht="47.25">
      <c r="A155" s="122" t="s">
        <v>17</v>
      </c>
      <c r="B155" s="49" t="s">
        <v>431</v>
      </c>
      <c r="C155" s="8" t="s">
        <v>309</v>
      </c>
      <c r="D155" s="125" t="s">
        <v>18</v>
      </c>
      <c r="E155" s="125"/>
      <c r="F155" s="125" t="s">
        <v>206</v>
      </c>
      <c r="G155" s="57" t="s">
        <v>432</v>
      </c>
      <c r="H155" s="68">
        <v>5755</v>
      </c>
      <c r="I155" s="68">
        <v>2000</v>
      </c>
      <c r="J155" s="59"/>
      <c r="K155" s="59"/>
      <c r="L155" s="63">
        <f t="shared" si="116"/>
        <v>5755</v>
      </c>
      <c r="M155" s="63" t="e">
        <f t="shared" si="117"/>
        <v>#REF!</v>
      </c>
      <c r="N155" s="59"/>
      <c r="O155" s="62">
        <f t="shared" si="118"/>
        <v>5755</v>
      </c>
      <c r="P155" s="62" t="e">
        <f>V155+W155+#REF!</f>
        <v>#REF!</v>
      </c>
      <c r="Q155" s="59"/>
      <c r="R155" s="15">
        <v>1000</v>
      </c>
      <c r="S155" s="15"/>
      <c r="T155" s="15"/>
      <c r="U155" s="15">
        <f t="shared" si="119"/>
        <v>1000</v>
      </c>
      <c r="V155" s="68">
        <v>1000</v>
      </c>
      <c r="W155" s="59"/>
      <c r="X155" s="59"/>
      <c r="Y155" s="59"/>
      <c r="Z155" s="59"/>
      <c r="AA155" s="63">
        <f t="shared" si="120"/>
        <v>1000</v>
      </c>
      <c r="AB155" s="59">
        <v>0</v>
      </c>
      <c r="AC155" s="59">
        <v>0</v>
      </c>
      <c r="AD155" s="69"/>
      <c r="AE155" s="60"/>
      <c r="AF155" s="60"/>
      <c r="AG155" s="60"/>
    </row>
    <row r="156" spans="1:34" ht="31.5">
      <c r="A156" s="122" t="s">
        <v>17</v>
      </c>
      <c r="B156" s="49" t="s">
        <v>433</v>
      </c>
      <c r="C156" s="8" t="s">
        <v>434</v>
      </c>
      <c r="D156" s="125" t="s">
        <v>18</v>
      </c>
      <c r="E156" s="125"/>
      <c r="F156" s="125" t="s">
        <v>386</v>
      </c>
      <c r="G156" s="57" t="s">
        <v>435</v>
      </c>
      <c r="H156" s="59"/>
      <c r="I156" s="59"/>
      <c r="J156" s="59"/>
      <c r="K156" s="59"/>
      <c r="L156" s="63" t="e">
        <f>M156</f>
        <v>#REF!</v>
      </c>
      <c r="M156" s="63" t="e">
        <f t="shared" si="117"/>
        <v>#REF!</v>
      </c>
      <c r="N156" s="59"/>
      <c r="O156" s="62" t="e">
        <f t="shared" si="118"/>
        <v>#REF!</v>
      </c>
      <c r="P156" s="62" t="e">
        <f>V156+W156+#REF!</f>
        <v>#REF!</v>
      </c>
      <c r="Q156" s="59"/>
      <c r="R156" s="15">
        <v>500</v>
      </c>
      <c r="S156" s="15"/>
      <c r="T156" s="15"/>
      <c r="U156" s="15">
        <f t="shared" si="119"/>
        <v>500</v>
      </c>
      <c r="V156" s="68">
        <f>377+123</f>
        <v>500</v>
      </c>
      <c r="W156" s="59"/>
      <c r="X156" s="59"/>
      <c r="Y156" s="59"/>
      <c r="Z156" s="59"/>
      <c r="AA156" s="63">
        <f t="shared" si="120"/>
        <v>500</v>
      </c>
      <c r="AB156" s="59">
        <v>0</v>
      </c>
      <c r="AC156" s="59">
        <v>0</v>
      </c>
      <c r="AD156" s="59"/>
      <c r="AE156" s="60"/>
      <c r="AF156" s="60"/>
      <c r="AG156" s="60"/>
    </row>
    <row r="157" spans="1:34" ht="31.5">
      <c r="A157" s="122" t="s">
        <v>17</v>
      </c>
      <c r="B157" s="49" t="s">
        <v>436</v>
      </c>
      <c r="C157" s="8" t="s">
        <v>434</v>
      </c>
      <c r="D157" s="125" t="s">
        <v>18</v>
      </c>
      <c r="E157" s="125"/>
      <c r="F157" s="125">
        <v>2016</v>
      </c>
      <c r="G157" s="57"/>
      <c r="H157" s="59"/>
      <c r="I157" s="59"/>
      <c r="J157" s="59"/>
      <c r="K157" s="59"/>
      <c r="L157" s="63" t="e">
        <f>M157</f>
        <v>#REF!</v>
      </c>
      <c r="M157" s="63" t="e">
        <f t="shared" si="117"/>
        <v>#REF!</v>
      </c>
      <c r="N157" s="59"/>
      <c r="O157" s="62" t="e">
        <f t="shared" si="118"/>
        <v>#REF!</v>
      </c>
      <c r="P157" s="62" t="e">
        <f>V157+W157+#REF!</f>
        <v>#REF!</v>
      </c>
      <c r="Q157" s="59"/>
      <c r="R157" s="15">
        <v>300</v>
      </c>
      <c r="S157" s="15"/>
      <c r="T157" s="15"/>
      <c r="U157" s="15">
        <f t="shared" si="119"/>
        <v>300</v>
      </c>
      <c r="V157" s="68">
        <v>300</v>
      </c>
      <c r="W157" s="59"/>
      <c r="X157" s="59"/>
      <c r="Y157" s="59"/>
      <c r="Z157" s="59"/>
      <c r="AA157" s="63">
        <f t="shared" si="120"/>
        <v>300</v>
      </c>
      <c r="AB157" s="59">
        <v>0</v>
      </c>
      <c r="AC157" s="59">
        <v>0</v>
      </c>
      <c r="AD157" s="59"/>
      <c r="AE157" s="60"/>
      <c r="AF157" s="60"/>
      <c r="AG157" s="60"/>
    </row>
    <row r="158" spans="1:34" ht="63">
      <c r="A158" s="122" t="s">
        <v>17</v>
      </c>
      <c r="B158" s="49" t="s">
        <v>437</v>
      </c>
      <c r="C158" s="8" t="s">
        <v>52</v>
      </c>
      <c r="D158" s="125" t="s">
        <v>53</v>
      </c>
      <c r="E158" s="57" t="s">
        <v>438</v>
      </c>
      <c r="F158" s="141" t="s">
        <v>439</v>
      </c>
      <c r="G158" s="57" t="s">
        <v>440</v>
      </c>
      <c r="H158" s="68">
        <v>17057</v>
      </c>
      <c r="I158" s="68">
        <f>H158</f>
        <v>17057</v>
      </c>
      <c r="J158" s="59"/>
      <c r="K158" s="59"/>
      <c r="L158" s="63">
        <f t="shared" si="116"/>
        <v>17057</v>
      </c>
      <c r="M158" s="63" t="e">
        <f t="shared" si="117"/>
        <v>#REF!</v>
      </c>
      <c r="N158" s="59"/>
      <c r="O158" s="62">
        <f t="shared" si="118"/>
        <v>17057</v>
      </c>
      <c r="P158" s="62" t="e">
        <f>V158+W158+#REF!</f>
        <v>#REF!</v>
      </c>
      <c r="Q158" s="59"/>
      <c r="R158" s="15">
        <v>700</v>
      </c>
      <c r="S158" s="15"/>
      <c r="T158" s="15"/>
      <c r="U158" s="15">
        <f t="shared" si="119"/>
        <v>700</v>
      </c>
      <c r="V158" s="68">
        <v>700</v>
      </c>
      <c r="W158" s="59"/>
      <c r="X158" s="59"/>
      <c r="Y158" s="59"/>
      <c r="Z158" s="59"/>
      <c r="AA158" s="63">
        <f t="shared" si="120"/>
        <v>700</v>
      </c>
      <c r="AB158" s="59">
        <v>0</v>
      </c>
      <c r="AC158" s="59">
        <v>0</v>
      </c>
      <c r="AD158" s="69"/>
      <c r="AE158" s="60"/>
      <c r="AF158" s="60"/>
      <c r="AG158" s="60"/>
    </row>
    <row r="159" spans="1:34" ht="31.5">
      <c r="A159" s="142" t="s">
        <v>17</v>
      </c>
      <c r="B159" s="49" t="s">
        <v>441</v>
      </c>
      <c r="C159" s="8" t="s">
        <v>442</v>
      </c>
      <c r="D159" s="125" t="s">
        <v>18</v>
      </c>
      <c r="E159" s="57" t="s">
        <v>60</v>
      </c>
      <c r="F159" s="57"/>
      <c r="G159" s="57" t="s">
        <v>443</v>
      </c>
      <c r="H159" s="66">
        <v>3300</v>
      </c>
      <c r="I159" s="66">
        <v>3300</v>
      </c>
      <c r="J159" s="63"/>
      <c r="K159" s="63"/>
      <c r="L159" s="63">
        <f t="shared" si="116"/>
        <v>3300</v>
      </c>
      <c r="M159" s="63" t="e">
        <f t="shared" si="117"/>
        <v>#REF!</v>
      </c>
      <c r="N159" s="63"/>
      <c r="O159" s="62">
        <f t="shared" si="118"/>
        <v>3300</v>
      </c>
      <c r="P159" s="62" t="e">
        <f>V159+W159+#REF!</f>
        <v>#REF!</v>
      </c>
      <c r="Q159" s="63"/>
      <c r="R159" s="15">
        <v>3300</v>
      </c>
      <c r="S159" s="15"/>
      <c r="T159" s="15"/>
      <c r="U159" s="15">
        <f t="shared" si="119"/>
        <v>3300</v>
      </c>
      <c r="V159" s="63"/>
      <c r="W159" s="63"/>
      <c r="X159" s="63">
        <v>1000</v>
      </c>
      <c r="Y159" s="63">
        <v>1500</v>
      </c>
      <c r="Z159" s="63">
        <v>1500</v>
      </c>
      <c r="AA159" s="63">
        <f t="shared" si="120"/>
        <v>2500</v>
      </c>
      <c r="AB159" s="63">
        <v>800</v>
      </c>
      <c r="AC159" s="63">
        <v>800</v>
      </c>
      <c r="AD159" s="59"/>
      <c r="AE159" s="60"/>
      <c r="AF159" s="60"/>
      <c r="AG159" s="60"/>
    </row>
    <row r="160" spans="1:34" ht="31.5">
      <c r="A160" s="142" t="s">
        <v>17</v>
      </c>
      <c r="B160" s="49" t="s">
        <v>444</v>
      </c>
      <c r="C160" s="8" t="s">
        <v>309</v>
      </c>
      <c r="D160" s="125" t="s">
        <v>18</v>
      </c>
      <c r="E160" s="57"/>
      <c r="F160" s="57" t="s">
        <v>34</v>
      </c>
      <c r="G160" s="57" t="s">
        <v>445</v>
      </c>
      <c r="H160" s="66">
        <v>3609</v>
      </c>
      <c r="I160" s="66">
        <v>2000</v>
      </c>
      <c r="J160" s="63"/>
      <c r="K160" s="63"/>
      <c r="L160" s="63">
        <f t="shared" si="116"/>
        <v>3609</v>
      </c>
      <c r="M160" s="63" t="e">
        <f t="shared" si="117"/>
        <v>#REF!</v>
      </c>
      <c r="N160" s="63"/>
      <c r="O160" s="62">
        <f t="shared" si="118"/>
        <v>3609</v>
      </c>
      <c r="P160" s="62" t="e">
        <f>V160+W160+#REF!</f>
        <v>#REF!</v>
      </c>
      <c r="Q160" s="63"/>
      <c r="R160" s="15">
        <v>1300</v>
      </c>
      <c r="S160" s="15">
        <v>300</v>
      </c>
      <c r="T160" s="15"/>
      <c r="U160" s="15">
        <f t="shared" si="119"/>
        <v>1000</v>
      </c>
      <c r="V160" s="63"/>
      <c r="W160" s="63"/>
      <c r="X160" s="63">
        <v>1000</v>
      </c>
      <c r="Y160" s="63">
        <v>300</v>
      </c>
      <c r="Z160" s="63">
        <f>300-300</f>
        <v>0</v>
      </c>
      <c r="AA160" s="63">
        <f t="shared" si="120"/>
        <v>1300</v>
      </c>
      <c r="AB160" s="63">
        <v>0</v>
      </c>
      <c r="AC160" s="63">
        <v>0</v>
      </c>
      <c r="AD160" s="69"/>
      <c r="AE160" s="60"/>
      <c r="AF160" s="60"/>
      <c r="AG160" s="60"/>
    </row>
    <row r="161" spans="1:33" ht="47.25">
      <c r="A161" s="55" t="s">
        <v>446</v>
      </c>
      <c r="B161" s="61" t="s">
        <v>447</v>
      </c>
      <c r="C161" s="37"/>
      <c r="D161" s="57"/>
      <c r="E161" s="57"/>
      <c r="F161" s="57"/>
      <c r="G161" s="49"/>
      <c r="H161" s="117">
        <f t="shared" ref="H161:N161" si="121">SUM(H163:H175)</f>
        <v>31564</v>
      </c>
      <c r="I161" s="117">
        <f t="shared" si="121"/>
        <v>22300</v>
      </c>
      <c r="J161" s="117">
        <f t="shared" si="121"/>
        <v>0</v>
      </c>
      <c r="K161" s="117">
        <f t="shared" si="121"/>
        <v>0</v>
      </c>
      <c r="L161" s="117" t="e">
        <f t="shared" si="121"/>
        <v>#REF!</v>
      </c>
      <c r="M161" s="117" t="e">
        <f t="shared" si="121"/>
        <v>#REF!</v>
      </c>
      <c r="N161" s="117">
        <f t="shared" si="121"/>
        <v>0</v>
      </c>
      <c r="O161" s="117" t="e">
        <f>O162</f>
        <v>#REF!</v>
      </c>
      <c r="P161" s="117" t="e">
        <f>P162</f>
        <v>#REF!</v>
      </c>
      <c r="Q161" s="117">
        <f>SUM(Q163:Q175)</f>
        <v>0</v>
      </c>
      <c r="R161" s="117">
        <f t="shared" ref="R161:AC161" si="122">R162</f>
        <v>22998</v>
      </c>
      <c r="S161" s="117"/>
      <c r="T161" s="117"/>
      <c r="U161" s="117">
        <f t="shared" si="122"/>
        <v>23198</v>
      </c>
      <c r="V161" s="117">
        <f t="shared" si="122"/>
        <v>1300</v>
      </c>
      <c r="W161" s="117">
        <f t="shared" si="122"/>
        <v>3000</v>
      </c>
      <c r="X161" s="117">
        <f t="shared" si="122"/>
        <v>4250</v>
      </c>
      <c r="Y161" s="117">
        <f t="shared" si="122"/>
        <v>6470</v>
      </c>
      <c r="Z161" s="117">
        <f t="shared" si="122"/>
        <v>6470</v>
      </c>
      <c r="AA161" s="117">
        <f t="shared" si="122"/>
        <v>15020</v>
      </c>
      <c r="AB161" s="117">
        <f>AB162</f>
        <v>7478</v>
      </c>
      <c r="AC161" s="117">
        <f t="shared" si="122"/>
        <v>8178</v>
      </c>
      <c r="AD161" s="59"/>
      <c r="AE161" s="60"/>
      <c r="AF161" s="60"/>
      <c r="AG161" s="60"/>
    </row>
    <row r="162" spans="1:33" s="84" customFormat="1" ht="31.5">
      <c r="A162" s="41" t="s">
        <v>145</v>
      </c>
      <c r="B162" s="80" t="s">
        <v>162</v>
      </c>
      <c r="C162" s="41"/>
      <c r="D162" s="81"/>
      <c r="E162" s="81"/>
      <c r="F162" s="81"/>
      <c r="G162" s="41"/>
      <c r="H162" s="82">
        <f t="shared" ref="H162:R162" si="123">SUM(H163:H180)</f>
        <v>33564</v>
      </c>
      <c r="I162" s="82">
        <f t="shared" si="123"/>
        <v>23300</v>
      </c>
      <c r="J162" s="82">
        <f t="shared" si="123"/>
        <v>0</v>
      </c>
      <c r="K162" s="82">
        <f t="shared" si="123"/>
        <v>0</v>
      </c>
      <c r="L162" s="82" t="e">
        <f t="shared" si="123"/>
        <v>#REF!</v>
      </c>
      <c r="M162" s="82" t="e">
        <f t="shared" si="123"/>
        <v>#REF!</v>
      </c>
      <c r="N162" s="82">
        <f t="shared" si="123"/>
        <v>0</v>
      </c>
      <c r="O162" s="82" t="e">
        <f t="shared" si="123"/>
        <v>#REF!</v>
      </c>
      <c r="P162" s="82" t="e">
        <f t="shared" si="123"/>
        <v>#REF!</v>
      </c>
      <c r="Q162" s="82">
        <f t="shared" si="123"/>
        <v>0</v>
      </c>
      <c r="R162" s="82">
        <f t="shared" si="123"/>
        <v>22998</v>
      </c>
      <c r="S162" s="82"/>
      <c r="T162" s="82"/>
      <c r="U162" s="82">
        <f t="shared" ref="U162:AC162" si="124">SUM(U163:U180)</f>
        <v>23198</v>
      </c>
      <c r="V162" s="82">
        <f t="shared" si="124"/>
        <v>1300</v>
      </c>
      <c r="W162" s="82">
        <f t="shared" si="124"/>
        <v>3000</v>
      </c>
      <c r="X162" s="82">
        <f t="shared" si="124"/>
        <v>4250</v>
      </c>
      <c r="Y162" s="82">
        <f t="shared" si="124"/>
        <v>6470</v>
      </c>
      <c r="Z162" s="82">
        <f t="shared" si="124"/>
        <v>6470</v>
      </c>
      <c r="AA162" s="82">
        <f t="shared" si="124"/>
        <v>15020</v>
      </c>
      <c r="AB162" s="82">
        <f t="shared" si="124"/>
        <v>7478</v>
      </c>
      <c r="AC162" s="82">
        <f t="shared" si="124"/>
        <v>8178</v>
      </c>
      <c r="AD162" s="83"/>
      <c r="AE162" s="60"/>
      <c r="AF162" s="60"/>
      <c r="AG162" s="60"/>
    </row>
    <row r="163" spans="1:33" ht="47.25">
      <c r="A163" s="57" t="s">
        <v>17</v>
      </c>
      <c r="B163" s="49" t="s">
        <v>448</v>
      </c>
      <c r="C163" s="8" t="s">
        <v>46</v>
      </c>
      <c r="D163" s="14" t="s">
        <v>20</v>
      </c>
      <c r="E163" s="8"/>
      <c r="F163" s="8"/>
      <c r="G163" s="11"/>
      <c r="H163" s="63"/>
      <c r="I163" s="63"/>
      <c r="J163" s="63"/>
      <c r="K163" s="63"/>
      <c r="L163" s="63" t="e">
        <f>M163</f>
        <v>#REF!</v>
      </c>
      <c r="M163" s="63" t="e">
        <f t="shared" si="117"/>
        <v>#REF!</v>
      </c>
      <c r="N163" s="63"/>
      <c r="O163" s="62" t="e">
        <f t="shared" ref="O163:O175" si="125">L163</f>
        <v>#REF!</v>
      </c>
      <c r="P163" s="62" t="e">
        <f>V163+W163+#REF!</f>
        <v>#REF!</v>
      </c>
      <c r="Q163" s="63"/>
      <c r="R163" s="15">
        <v>400</v>
      </c>
      <c r="S163" s="15"/>
      <c r="T163" s="15"/>
      <c r="U163" s="15">
        <f t="shared" ref="U163:U180" si="126">V163+W163+X163+Z163+AC163</f>
        <v>400</v>
      </c>
      <c r="V163" s="63">
        <v>400</v>
      </c>
      <c r="W163" s="59"/>
      <c r="X163" s="63"/>
      <c r="Y163" s="63"/>
      <c r="Z163" s="63"/>
      <c r="AA163" s="63">
        <f t="shared" ref="AA163:AA175" si="127">V163+W163+X163+Y163</f>
        <v>400</v>
      </c>
      <c r="AB163" s="63">
        <v>0</v>
      </c>
      <c r="AC163" s="63">
        <v>0</v>
      </c>
      <c r="AD163" s="59"/>
      <c r="AE163" s="60"/>
      <c r="AF163" s="60"/>
      <c r="AG163" s="60"/>
    </row>
    <row r="164" spans="1:33" ht="63">
      <c r="A164" s="57" t="s">
        <v>17</v>
      </c>
      <c r="B164" s="49" t="s">
        <v>449</v>
      </c>
      <c r="C164" s="8" t="s">
        <v>49</v>
      </c>
      <c r="D164" s="8" t="s">
        <v>50</v>
      </c>
      <c r="E164" s="8" t="s">
        <v>450</v>
      </c>
      <c r="F164" s="8" t="s">
        <v>202</v>
      </c>
      <c r="G164" s="8" t="s">
        <v>451</v>
      </c>
      <c r="H164" s="63">
        <v>3014</v>
      </c>
      <c r="I164" s="63">
        <v>2000</v>
      </c>
      <c r="J164" s="63"/>
      <c r="K164" s="63"/>
      <c r="L164" s="63">
        <f t="shared" si="116"/>
        <v>3014</v>
      </c>
      <c r="M164" s="63" t="e">
        <f t="shared" si="117"/>
        <v>#REF!</v>
      </c>
      <c r="N164" s="63"/>
      <c r="O164" s="62">
        <f t="shared" si="125"/>
        <v>3014</v>
      </c>
      <c r="P164" s="62" t="e">
        <f>V164+W164+#REF!</f>
        <v>#REF!</v>
      </c>
      <c r="Q164" s="63"/>
      <c r="R164" s="15">
        <v>398</v>
      </c>
      <c r="S164" s="15"/>
      <c r="T164" s="15"/>
      <c r="U164" s="15">
        <f t="shared" si="126"/>
        <v>398</v>
      </c>
      <c r="V164" s="63"/>
      <c r="W164" s="59"/>
      <c r="X164" s="63">
        <v>398</v>
      </c>
      <c r="Y164" s="63"/>
      <c r="Z164" s="63"/>
      <c r="AA164" s="63">
        <f t="shared" si="127"/>
        <v>398</v>
      </c>
      <c r="AB164" s="63">
        <v>0</v>
      </c>
      <c r="AC164" s="63">
        <v>0</v>
      </c>
      <c r="AD164" s="59"/>
      <c r="AE164" s="60"/>
      <c r="AF164" s="60"/>
      <c r="AG164" s="60"/>
    </row>
    <row r="165" spans="1:33" ht="63">
      <c r="A165" s="122" t="s">
        <v>17</v>
      </c>
      <c r="B165" s="132" t="s">
        <v>452</v>
      </c>
      <c r="C165" s="133" t="s">
        <v>46</v>
      </c>
      <c r="D165" s="14" t="s">
        <v>20</v>
      </c>
      <c r="E165" s="8" t="s">
        <v>453</v>
      </c>
      <c r="F165" s="8" t="s">
        <v>34</v>
      </c>
      <c r="G165" s="143" t="s">
        <v>454</v>
      </c>
      <c r="H165" s="68">
        <v>3500</v>
      </c>
      <c r="I165" s="68">
        <v>3500</v>
      </c>
      <c r="J165" s="63"/>
      <c r="K165" s="63"/>
      <c r="L165" s="63">
        <f t="shared" si="116"/>
        <v>3500</v>
      </c>
      <c r="M165" s="63" t="e">
        <f t="shared" si="117"/>
        <v>#REF!</v>
      </c>
      <c r="N165" s="63"/>
      <c r="O165" s="62">
        <f t="shared" si="125"/>
        <v>3500</v>
      </c>
      <c r="P165" s="62" t="e">
        <f>V165+W165+#REF!</f>
        <v>#REF!</v>
      </c>
      <c r="Q165" s="63"/>
      <c r="R165" s="15">
        <v>3500</v>
      </c>
      <c r="S165" s="15"/>
      <c r="T165" s="15"/>
      <c r="U165" s="15">
        <f t="shared" si="126"/>
        <v>3500</v>
      </c>
      <c r="V165" s="63"/>
      <c r="W165" s="68">
        <v>1500</v>
      </c>
      <c r="X165" s="63">
        <v>1000</v>
      </c>
      <c r="Y165" s="63">
        <v>1000</v>
      </c>
      <c r="Z165" s="63">
        <v>1000</v>
      </c>
      <c r="AA165" s="63">
        <f t="shared" si="127"/>
        <v>3500</v>
      </c>
      <c r="AB165" s="63">
        <v>0</v>
      </c>
      <c r="AC165" s="63">
        <v>0</v>
      </c>
      <c r="AD165" s="59"/>
      <c r="AE165" s="60"/>
      <c r="AF165" s="60"/>
      <c r="AG165" s="60"/>
    </row>
    <row r="166" spans="1:33" ht="63">
      <c r="A166" s="122" t="s">
        <v>17</v>
      </c>
      <c r="B166" s="132" t="s">
        <v>455</v>
      </c>
      <c r="C166" s="133" t="s">
        <v>32</v>
      </c>
      <c r="D166" s="14" t="s">
        <v>33</v>
      </c>
      <c r="E166" s="8" t="s">
        <v>456</v>
      </c>
      <c r="F166" s="8" t="s">
        <v>34</v>
      </c>
      <c r="G166" s="143" t="s">
        <v>457</v>
      </c>
      <c r="H166" s="68">
        <v>4500</v>
      </c>
      <c r="I166" s="68">
        <v>3500</v>
      </c>
      <c r="J166" s="63"/>
      <c r="K166" s="63"/>
      <c r="L166" s="63">
        <f t="shared" si="116"/>
        <v>4500</v>
      </c>
      <c r="M166" s="63" t="e">
        <f t="shared" si="117"/>
        <v>#REF!</v>
      </c>
      <c r="N166" s="63"/>
      <c r="O166" s="62">
        <f t="shared" si="125"/>
        <v>4500</v>
      </c>
      <c r="P166" s="62" t="e">
        <f>V166+W166+#REF!</f>
        <v>#REF!</v>
      </c>
      <c r="Q166" s="63"/>
      <c r="R166" s="15">
        <v>3500</v>
      </c>
      <c r="S166" s="15"/>
      <c r="T166" s="15"/>
      <c r="U166" s="15">
        <f t="shared" si="126"/>
        <v>3500</v>
      </c>
      <c r="V166" s="63"/>
      <c r="W166" s="68">
        <v>1500</v>
      </c>
      <c r="X166" s="63">
        <v>1000</v>
      </c>
      <c r="Y166" s="63">
        <v>1000</v>
      </c>
      <c r="Z166" s="63">
        <v>1000</v>
      </c>
      <c r="AA166" s="63">
        <f t="shared" si="127"/>
        <v>3500</v>
      </c>
      <c r="AB166" s="63">
        <v>0</v>
      </c>
      <c r="AC166" s="63">
        <v>0</v>
      </c>
      <c r="AD166" s="59"/>
      <c r="AE166" s="60"/>
      <c r="AF166" s="60"/>
      <c r="AG166" s="60"/>
    </row>
    <row r="167" spans="1:33" ht="31.5">
      <c r="A167" s="57" t="s">
        <v>17</v>
      </c>
      <c r="B167" s="49" t="s">
        <v>458</v>
      </c>
      <c r="C167" s="8" t="s">
        <v>459</v>
      </c>
      <c r="D167" s="8" t="s">
        <v>50</v>
      </c>
      <c r="E167" s="8"/>
      <c r="F167" s="8"/>
      <c r="G167" s="11"/>
      <c r="H167" s="63">
        <v>1100</v>
      </c>
      <c r="I167" s="63">
        <v>900</v>
      </c>
      <c r="J167" s="63"/>
      <c r="K167" s="63"/>
      <c r="L167" s="63">
        <f t="shared" si="116"/>
        <v>1100</v>
      </c>
      <c r="M167" s="63" t="e">
        <f t="shared" si="117"/>
        <v>#REF!</v>
      </c>
      <c r="N167" s="63"/>
      <c r="O167" s="62">
        <f t="shared" si="125"/>
        <v>1100</v>
      </c>
      <c r="P167" s="62" t="e">
        <f>V167+W167+#REF!</f>
        <v>#REF!</v>
      </c>
      <c r="Q167" s="63"/>
      <c r="R167" s="15">
        <v>900</v>
      </c>
      <c r="S167" s="15"/>
      <c r="T167" s="15"/>
      <c r="U167" s="15">
        <f t="shared" si="126"/>
        <v>900</v>
      </c>
      <c r="V167" s="63">
        <v>900</v>
      </c>
      <c r="W167" s="59"/>
      <c r="X167" s="63"/>
      <c r="Y167" s="63"/>
      <c r="Z167" s="63"/>
      <c r="AA167" s="63">
        <f t="shared" si="127"/>
        <v>900</v>
      </c>
      <c r="AB167" s="63">
        <v>0</v>
      </c>
      <c r="AC167" s="63">
        <v>0</v>
      </c>
      <c r="AD167" s="59"/>
      <c r="AE167" s="60"/>
      <c r="AF167" s="60"/>
      <c r="AG167" s="60"/>
    </row>
    <row r="168" spans="1:33" ht="31.5">
      <c r="A168" s="57" t="s">
        <v>17</v>
      </c>
      <c r="B168" s="49" t="s">
        <v>460</v>
      </c>
      <c r="C168" s="133" t="s">
        <v>46</v>
      </c>
      <c r="D168" s="8" t="s">
        <v>20</v>
      </c>
      <c r="E168" s="8"/>
      <c r="F168" s="8"/>
      <c r="G168" s="11"/>
      <c r="H168" s="63">
        <v>3000</v>
      </c>
      <c r="I168" s="63">
        <v>900</v>
      </c>
      <c r="J168" s="63"/>
      <c r="K168" s="63"/>
      <c r="L168" s="63">
        <f t="shared" si="116"/>
        <v>3000</v>
      </c>
      <c r="M168" s="63" t="e">
        <f t="shared" si="117"/>
        <v>#REF!</v>
      </c>
      <c r="N168" s="63"/>
      <c r="O168" s="62">
        <f t="shared" si="125"/>
        <v>3000</v>
      </c>
      <c r="P168" s="62" t="e">
        <f>V168+W168+#REF!</f>
        <v>#REF!</v>
      </c>
      <c r="Q168" s="63"/>
      <c r="R168" s="15">
        <v>900</v>
      </c>
      <c r="S168" s="15"/>
      <c r="T168" s="15"/>
      <c r="U168" s="15">
        <f t="shared" si="126"/>
        <v>900</v>
      </c>
      <c r="V168" s="63"/>
      <c r="W168" s="59"/>
      <c r="X168" s="63">
        <v>450</v>
      </c>
      <c r="Y168" s="63"/>
      <c r="Z168" s="63"/>
      <c r="AA168" s="63">
        <f t="shared" si="127"/>
        <v>450</v>
      </c>
      <c r="AB168" s="63">
        <v>450</v>
      </c>
      <c r="AC168" s="63">
        <v>450</v>
      </c>
      <c r="AD168" s="59"/>
      <c r="AE168" s="60"/>
      <c r="AF168" s="60"/>
      <c r="AG168" s="60"/>
    </row>
    <row r="169" spans="1:33" ht="31.5">
      <c r="A169" s="57" t="s">
        <v>17</v>
      </c>
      <c r="B169" s="49" t="s">
        <v>72</v>
      </c>
      <c r="C169" s="8" t="s">
        <v>19</v>
      </c>
      <c r="D169" s="8" t="s">
        <v>20</v>
      </c>
      <c r="E169" s="8"/>
      <c r="F169" s="8"/>
      <c r="G169" s="11"/>
      <c r="H169" s="63">
        <v>1000</v>
      </c>
      <c r="I169" s="63">
        <v>900</v>
      </c>
      <c r="J169" s="63"/>
      <c r="K169" s="63"/>
      <c r="L169" s="63">
        <f t="shared" si="116"/>
        <v>1000</v>
      </c>
      <c r="M169" s="63" t="e">
        <f t="shared" si="117"/>
        <v>#REF!</v>
      </c>
      <c r="N169" s="63"/>
      <c r="O169" s="62">
        <f t="shared" si="125"/>
        <v>1000</v>
      </c>
      <c r="P169" s="62" t="e">
        <f>V169+W169+#REF!</f>
        <v>#REF!</v>
      </c>
      <c r="Q169" s="63"/>
      <c r="R169" s="15">
        <v>1900</v>
      </c>
      <c r="S169" s="15"/>
      <c r="T169" s="15">
        <v>300</v>
      </c>
      <c r="U169" s="15">
        <f t="shared" si="126"/>
        <v>2200</v>
      </c>
      <c r="V169" s="63"/>
      <c r="W169" s="59"/>
      <c r="X169" s="63"/>
      <c r="Y169" s="63">
        <v>900</v>
      </c>
      <c r="Z169" s="63">
        <v>900</v>
      </c>
      <c r="AA169" s="63">
        <f t="shared" si="127"/>
        <v>900</v>
      </c>
      <c r="AB169" s="63">
        <v>1000</v>
      </c>
      <c r="AC169" s="63">
        <f>1000+300</f>
        <v>1300</v>
      </c>
      <c r="AD169" s="59"/>
      <c r="AE169" s="60"/>
      <c r="AF169" s="60"/>
      <c r="AG169" s="60"/>
    </row>
    <row r="170" spans="1:33" ht="31.5">
      <c r="A170" s="57" t="s">
        <v>17</v>
      </c>
      <c r="B170" s="49" t="s">
        <v>461</v>
      </c>
      <c r="C170" s="8" t="s">
        <v>462</v>
      </c>
      <c r="D170" s="8" t="s">
        <v>164</v>
      </c>
      <c r="E170" s="8"/>
      <c r="F170" s="8"/>
      <c r="G170" s="11"/>
      <c r="H170" s="63">
        <v>2850</v>
      </c>
      <c r="I170" s="63">
        <v>2000</v>
      </c>
      <c r="J170" s="63"/>
      <c r="K170" s="63"/>
      <c r="L170" s="63">
        <f t="shared" si="116"/>
        <v>2850</v>
      </c>
      <c r="M170" s="63" t="e">
        <f t="shared" si="117"/>
        <v>#REF!</v>
      </c>
      <c r="N170" s="63"/>
      <c r="O170" s="62">
        <f t="shared" si="125"/>
        <v>2850</v>
      </c>
      <c r="P170" s="62" t="e">
        <f>V170+W170+#REF!</f>
        <v>#REF!</v>
      </c>
      <c r="Q170" s="63"/>
      <c r="R170" s="15">
        <v>1000</v>
      </c>
      <c r="S170" s="15"/>
      <c r="T170" s="15"/>
      <c r="U170" s="15">
        <f t="shared" si="126"/>
        <v>1000</v>
      </c>
      <c r="V170" s="63"/>
      <c r="W170" s="59"/>
      <c r="X170" s="63"/>
      <c r="Y170" s="63">
        <v>870</v>
      </c>
      <c r="Z170" s="63">
        <v>870</v>
      </c>
      <c r="AA170" s="63">
        <f t="shared" si="127"/>
        <v>870</v>
      </c>
      <c r="AB170" s="63">
        <v>130</v>
      </c>
      <c r="AC170" s="63">
        <v>130</v>
      </c>
      <c r="AD170" s="59"/>
      <c r="AE170" s="60"/>
      <c r="AF170" s="60"/>
      <c r="AG170" s="60"/>
    </row>
    <row r="171" spans="1:33" ht="31.5">
      <c r="A171" s="57" t="s">
        <v>17</v>
      </c>
      <c r="B171" s="49" t="s">
        <v>463</v>
      </c>
      <c r="C171" s="8" t="s">
        <v>464</v>
      </c>
      <c r="D171" s="8" t="s">
        <v>164</v>
      </c>
      <c r="E171" s="8"/>
      <c r="F171" s="8"/>
      <c r="G171" s="11"/>
      <c r="H171" s="63">
        <v>300</v>
      </c>
      <c r="I171" s="63">
        <v>300</v>
      </c>
      <c r="J171" s="63"/>
      <c r="K171" s="63"/>
      <c r="L171" s="63">
        <f t="shared" si="116"/>
        <v>300</v>
      </c>
      <c r="M171" s="63" t="e">
        <f t="shared" si="117"/>
        <v>#REF!</v>
      </c>
      <c r="N171" s="63"/>
      <c r="O171" s="62">
        <f t="shared" si="125"/>
        <v>300</v>
      </c>
      <c r="P171" s="62" t="e">
        <f>V171+W171+#REF!</f>
        <v>#REF!</v>
      </c>
      <c r="Q171" s="63"/>
      <c r="R171" s="15">
        <v>300</v>
      </c>
      <c r="S171" s="15"/>
      <c r="T171" s="15"/>
      <c r="U171" s="15">
        <f t="shared" si="126"/>
        <v>300</v>
      </c>
      <c r="V171" s="63"/>
      <c r="W171" s="59"/>
      <c r="X171" s="63">
        <v>300</v>
      </c>
      <c r="Y171" s="63"/>
      <c r="Z171" s="63"/>
      <c r="AA171" s="63">
        <f t="shared" si="127"/>
        <v>300</v>
      </c>
      <c r="AB171" s="63">
        <v>0</v>
      </c>
      <c r="AC171" s="63">
        <v>0</v>
      </c>
      <c r="AD171" s="59"/>
      <c r="AE171" s="60"/>
      <c r="AF171" s="60"/>
      <c r="AG171" s="60"/>
    </row>
    <row r="172" spans="1:33" ht="31.5">
      <c r="A172" s="57" t="s">
        <v>17</v>
      </c>
      <c r="B172" s="49" t="s">
        <v>465</v>
      </c>
      <c r="C172" s="8" t="s">
        <v>49</v>
      </c>
      <c r="D172" s="8" t="s">
        <v>50</v>
      </c>
      <c r="E172" s="8"/>
      <c r="F172" s="8"/>
      <c r="G172" s="11"/>
      <c r="H172" s="63">
        <v>2000</v>
      </c>
      <c r="I172" s="63">
        <v>2000</v>
      </c>
      <c r="J172" s="63"/>
      <c r="K172" s="63"/>
      <c r="L172" s="63">
        <f t="shared" si="116"/>
        <v>2000</v>
      </c>
      <c r="M172" s="63" t="e">
        <f t="shared" si="117"/>
        <v>#REF!</v>
      </c>
      <c r="N172" s="63"/>
      <c r="O172" s="62">
        <f t="shared" si="125"/>
        <v>2000</v>
      </c>
      <c r="P172" s="62" t="e">
        <f>V172+W172+#REF!</f>
        <v>#REF!</v>
      </c>
      <c r="Q172" s="63"/>
      <c r="R172" s="15">
        <v>1000</v>
      </c>
      <c r="S172" s="15"/>
      <c r="T172" s="15"/>
      <c r="U172" s="15">
        <f t="shared" si="126"/>
        <v>1000</v>
      </c>
      <c r="V172" s="63"/>
      <c r="W172" s="59"/>
      <c r="X172" s="63"/>
      <c r="Y172" s="63">
        <v>1000</v>
      </c>
      <c r="Z172" s="63">
        <v>1000</v>
      </c>
      <c r="AA172" s="63">
        <f t="shared" si="127"/>
        <v>1000</v>
      </c>
      <c r="AB172" s="63">
        <v>0</v>
      </c>
      <c r="AC172" s="63">
        <v>0</v>
      </c>
      <c r="AD172" s="59"/>
      <c r="AE172" s="60"/>
      <c r="AF172" s="60"/>
      <c r="AG172" s="60"/>
    </row>
    <row r="173" spans="1:33" ht="31.5">
      <c r="A173" s="57" t="s">
        <v>17</v>
      </c>
      <c r="B173" s="49" t="s">
        <v>466</v>
      </c>
      <c r="C173" s="8" t="s">
        <v>467</v>
      </c>
      <c r="D173" s="8" t="s">
        <v>50</v>
      </c>
      <c r="E173" s="8"/>
      <c r="F173" s="8"/>
      <c r="G173" s="11"/>
      <c r="H173" s="63">
        <v>300</v>
      </c>
      <c r="I173" s="63">
        <v>300</v>
      </c>
      <c r="J173" s="63"/>
      <c r="K173" s="63"/>
      <c r="L173" s="63">
        <f t="shared" si="116"/>
        <v>300</v>
      </c>
      <c r="M173" s="63" t="e">
        <f t="shared" si="117"/>
        <v>#REF!</v>
      </c>
      <c r="N173" s="63"/>
      <c r="O173" s="62">
        <f t="shared" si="125"/>
        <v>300</v>
      </c>
      <c r="P173" s="62" t="e">
        <f>V173+W173+#REF!</f>
        <v>#REF!</v>
      </c>
      <c r="Q173" s="63"/>
      <c r="R173" s="15">
        <v>300</v>
      </c>
      <c r="S173" s="15"/>
      <c r="T173" s="15"/>
      <c r="U173" s="15">
        <f t="shared" si="126"/>
        <v>300</v>
      </c>
      <c r="V173" s="63"/>
      <c r="W173" s="59"/>
      <c r="X173" s="63">
        <v>300</v>
      </c>
      <c r="Y173" s="63"/>
      <c r="Z173" s="63"/>
      <c r="AA173" s="63">
        <f t="shared" si="127"/>
        <v>300</v>
      </c>
      <c r="AB173" s="63">
        <v>0</v>
      </c>
      <c r="AC173" s="63">
        <v>0</v>
      </c>
      <c r="AD173" s="59"/>
      <c r="AE173" s="60"/>
      <c r="AF173" s="60"/>
      <c r="AG173" s="60"/>
    </row>
    <row r="174" spans="1:33" ht="47.25">
      <c r="A174" s="57" t="s">
        <v>17</v>
      </c>
      <c r="B174" s="49" t="s">
        <v>124</v>
      </c>
      <c r="C174" s="8" t="s">
        <v>52</v>
      </c>
      <c r="D174" s="8" t="s">
        <v>53</v>
      </c>
      <c r="E174" s="8" t="s">
        <v>101</v>
      </c>
      <c r="F174" s="8" t="s">
        <v>36</v>
      </c>
      <c r="G174" s="8" t="s">
        <v>125</v>
      </c>
      <c r="H174" s="63">
        <v>5000</v>
      </c>
      <c r="I174" s="63">
        <v>4000</v>
      </c>
      <c r="J174" s="63"/>
      <c r="K174" s="63"/>
      <c r="L174" s="63">
        <f t="shared" si="116"/>
        <v>5000</v>
      </c>
      <c r="M174" s="63" t="e">
        <f t="shared" si="117"/>
        <v>#REF!</v>
      </c>
      <c r="N174" s="63"/>
      <c r="O174" s="62">
        <f t="shared" si="125"/>
        <v>5000</v>
      </c>
      <c r="P174" s="62" t="e">
        <f>V174+W174+#REF!</f>
        <v>#REF!</v>
      </c>
      <c r="Q174" s="63"/>
      <c r="R174" s="15">
        <v>1800</v>
      </c>
      <c r="S174" s="15"/>
      <c r="T174" s="15"/>
      <c r="U174" s="15">
        <f t="shared" si="126"/>
        <v>1800</v>
      </c>
      <c r="V174" s="63"/>
      <c r="W174" s="59"/>
      <c r="X174" s="63"/>
      <c r="Y174" s="63">
        <v>900</v>
      </c>
      <c r="Z174" s="63">
        <v>900</v>
      </c>
      <c r="AA174" s="63">
        <f t="shared" si="127"/>
        <v>900</v>
      </c>
      <c r="AB174" s="63">
        <f>2100-500-700</f>
        <v>900</v>
      </c>
      <c r="AC174" s="63">
        <v>900</v>
      </c>
      <c r="AD174" s="59"/>
      <c r="AE174" s="60"/>
      <c r="AF174" s="60"/>
      <c r="AG174" s="60"/>
    </row>
    <row r="175" spans="1:33" ht="31.5">
      <c r="A175" s="57" t="s">
        <v>17</v>
      </c>
      <c r="B175" s="49" t="s">
        <v>468</v>
      </c>
      <c r="C175" s="8" t="s">
        <v>216</v>
      </c>
      <c r="D175" s="8" t="s">
        <v>87</v>
      </c>
      <c r="E175" s="8"/>
      <c r="F175" s="8"/>
      <c r="G175" s="11"/>
      <c r="H175" s="63">
        <v>5000</v>
      </c>
      <c r="I175" s="63">
        <v>2000</v>
      </c>
      <c r="J175" s="63"/>
      <c r="K175" s="63"/>
      <c r="L175" s="63">
        <f t="shared" si="116"/>
        <v>5000</v>
      </c>
      <c r="M175" s="63" t="e">
        <f t="shared" si="117"/>
        <v>#REF!</v>
      </c>
      <c r="N175" s="63"/>
      <c r="O175" s="62">
        <f t="shared" si="125"/>
        <v>5000</v>
      </c>
      <c r="P175" s="62" t="e">
        <f>V175+W175+#REF!</f>
        <v>#REF!</v>
      </c>
      <c r="Q175" s="63"/>
      <c r="R175" s="15">
        <v>2000</v>
      </c>
      <c r="S175" s="15"/>
      <c r="T175" s="15"/>
      <c r="U175" s="15">
        <f t="shared" si="126"/>
        <v>2000</v>
      </c>
      <c r="V175" s="63"/>
      <c r="W175" s="59"/>
      <c r="X175" s="63">
        <v>802</v>
      </c>
      <c r="Y175" s="63">
        <v>800</v>
      </c>
      <c r="Z175" s="63">
        <v>800</v>
      </c>
      <c r="AA175" s="63">
        <f t="shared" si="127"/>
        <v>1602</v>
      </c>
      <c r="AB175" s="63">
        <v>398</v>
      </c>
      <c r="AC175" s="63">
        <v>398</v>
      </c>
      <c r="AD175" s="59"/>
      <c r="AE175" s="60"/>
      <c r="AF175" s="60"/>
      <c r="AG175" s="60"/>
    </row>
    <row r="176" spans="1:33" ht="63">
      <c r="A176" s="57" t="s">
        <v>17</v>
      </c>
      <c r="B176" s="49" t="s">
        <v>469</v>
      </c>
      <c r="C176" s="8" t="s">
        <v>495</v>
      </c>
      <c r="D176" s="8"/>
      <c r="E176" s="8"/>
      <c r="F176" s="8"/>
      <c r="G176" s="11"/>
      <c r="H176" s="63"/>
      <c r="I176" s="63"/>
      <c r="J176" s="63"/>
      <c r="K176" s="63"/>
      <c r="L176" s="63"/>
      <c r="M176" s="63"/>
      <c r="N176" s="63"/>
      <c r="O176" s="62"/>
      <c r="P176" s="62"/>
      <c r="Q176" s="63"/>
      <c r="R176" s="15">
        <v>600</v>
      </c>
      <c r="S176" s="15"/>
      <c r="T176" s="15"/>
      <c r="U176" s="15">
        <f t="shared" si="126"/>
        <v>600</v>
      </c>
      <c r="V176" s="63"/>
      <c r="W176" s="59"/>
      <c r="X176" s="63"/>
      <c r="Y176" s="63"/>
      <c r="Z176" s="63"/>
      <c r="AA176" s="63"/>
      <c r="AB176" s="63">
        <v>600</v>
      </c>
      <c r="AC176" s="63">
        <v>600</v>
      </c>
      <c r="AD176" s="59"/>
      <c r="AE176" s="60"/>
      <c r="AF176" s="60"/>
      <c r="AG176" s="60"/>
    </row>
    <row r="177" spans="1:33" ht="31.5">
      <c r="A177" s="57" t="s">
        <v>17</v>
      </c>
      <c r="B177" s="49" t="s">
        <v>127</v>
      </c>
      <c r="C177" s="8" t="s">
        <v>96</v>
      </c>
      <c r="D177" s="8"/>
      <c r="E177" s="8"/>
      <c r="F177" s="8"/>
      <c r="G177" s="11"/>
      <c r="H177" s="63"/>
      <c r="I177" s="63"/>
      <c r="J177" s="63"/>
      <c r="K177" s="63"/>
      <c r="L177" s="63"/>
      <c r="M177" s="63"/>
      <c r="N177" s="63"/>
      <c r="O177" s="62"/>
      <c r="P177" s="62"/>
      <c r="Q177" s="63"/>
      <c r="R177" s="15">
        <v>700</v>
      </c>
      <c r="S177" s="15"/>
      <c r="T177" s="15">
        <v>200</v>
      </c>
      <c r="U177" s="15">
        <f t="shared" si="126"/>
        <v>900</v>
      </c>
      <c r="V177" s="63"/>
      <c r="W177" s="59"/>
      <c r="X177" s="63"/>
      <c r="Y177" s="63"/>
      <c r="Z177" s="63"/>
      <c r="AA177" s="63"/>
      <c r="AB177" s="63">
        <f>700-200</f>
        <v>500</v>
      </c>
      <c r="AC177" s="63">
        <f>500+400</f>
        <v>900</v>
      </c>
      <c r="AD177" s="59"/>
      <c r="AE177" s="60"/>
      <c r="AF177" s="60"/>
      <c r="AG177" s="60"/>
    </row>
    <row r="178" spans="1:33" ht="31.5">
      <c r="A178" s="57" t="s">
        <v>17</v>
      </c>
      <c r="B178" s="49" t="s">
        <v>139</v>
      </c>
      <c r="C178" s="8" t="s">
        <v>32</v>
      </c>
      <c r="D178" s="8"/>
      <c r="E178" s="8"/>
      <c r="F178" s="8"/>
      <c r="G178" s="11"/>
      <c r="H178" s="63"/>
      <c r="I178" s="63"/>
      <c r="J178" s="63"/>
      <c r="K178" s="63"/>
      <c r="L178" s="63"/>
      <c r="M178" s="63"/>
      <c r="N178" s="63"/>
      <c r="O178" s="62"/>
      <c r="P178" s="62"/>
      <c r="Q178" s="63"/>
      <c r="R178" s="15">
        <v>800</v>
      </c>
      <c r="S178" s="15">
        <v>300</v>
      </c>
      <c r="T178" s="15"/>
      <c r="U178" s="15">
        <f t="shared" si="126"/>
        <v>500</v>
      </c>
      <c r="V178" s="63"/>
      <c r="W178" s="59"/>
      <c r="X178" s="63"/>
      <c r="Y178" s="63"/>
      <c r="Z178" s="63"/>
      <c r="AA178" s="63"/>
      <c r="AB178" s="63">
        <f>800-300</f>
        <v>500</v>
      </c>
      <c r="AC178" s="63">
        <v>500</v>
      </c>
      <c r="AD178" s="59"/>
      <c r="AE178" s="60"/>
      <c r="AF178" s="60"/>
      <c r="AG178" s="60"/>
    </row>
    <row r="179" spans="1:33" ht="47.25">
      <c r="A179" s="57" t="s">
        <v>17</v>
      </c>
      <c r="B179" s="49" t="s">
        <v>470</v>
      </c>
      <c r="C179" s="8" t="s">
        <v>39</v>
      </c>
      <c r="D179" s="8"/>
      <c r="E179" s="8"/>
      <c r="F179" s="8"/>
      <c r="G179" s="11"/>
      <c r="H179" s="63"/>
      <c r="I179" s="63"/>
      <c r="J179" s="63"/>
      <c r="K179" s="63"/>
      <c r="L179" s="63"/>
      <c r="M179" s="63"/>
      <c r="N179" s="63"/>
      <c r="O179" s="62"/>
      <c r="P179" s="62"/>
      <c r="Q179" s="63"/>
      <c r="R179" s="15">
        <v>2000</v>
      </c>
      <c r="S179" s="15"/>
      <c r="T179" s="15"/>
      <c r="U179" s="15">
        <f t="shared" si="126"/>
        <v>2000</v>
      </c>
      <c r="V179" s="63"/>
      <c r="W179" s="59"/>
      <c r="X179" s="63"/>
      <c r="Y179" s="63"/>
      <c r="Z179" s="63"/>
      <c r="AA179" s="63"/>
      <c r="AB179" s="63">
        <v>2000</v>
      </c>
      <c r="AC179" s="63">
        <v>2000</v>
      </c>
      <c r="AD179" s="59"/>
      <c r="AE179" s="60"/>
      <c r="AF179" s="60"/>
      <c r="AG179" s="60"/>
    </row>
    <row r="180" spans="1:33" ht="31.5">
      <c r="A180" s="57" t="s">
        <v>17</v>
      </c>
      <c r="B180" s="49" t="s">
        <v>471</v>
      </c>
      <c r="C180" s="8" t="s">
        <v>52</v>
      </c>
      <c r="D180" s="8"/>
      <c r="E180" s="8"/>
      <c r="F180" s="8"/>
      <c r="G180" s="11"/>
      <c r="H180" s="63">
        <v>2000</v>
      </c>
      <c r="I180" s="63">
        <v>1000</v>
      </c>
      <c r="J180" s="63"/>
      <c r="K180" s="63"/>
      <c r="L180" s="63"/>
      <c r="M180" s="63"/>
      <c r="N180" s="63"/>
      <c r="O180" s="62"/>
      <c r="P180" s="62"/>
      <c r="Q180" s="63"/>
      <c r="R180" s="15">
        <v>1000</v>
      </c>
      <c r="S180" s="15"/>
      <c r="T180" s="15"/>
      <c r="U180" s="15">
        <f t="shared" si="126"/>
        <v>1000</v>
      </c>
      <c r="V180" s="63"/>
      <c r="W180" s="59"/>
      <c r="X180" s="63"/>
      <c r="Y180" s="63"/>
      <c r="Z180" s="63"/>
      <c r="AA180" s="63"/>
      <c r="AB180" s="63">
        <v>1000</v>
      </c>
      <c r="AC180" s="63">
        <v>1000</v>
      </c>
      <c r="AD180" s="59"/>
      <c r="AE180" s="60"/>
      <c r="AF180" s="60"/>
      <c r="AG180" s="60"/>
    </row>
    <row r="181" spans="1:33">
      <c r="A181" s="144"/>
      <c r="B181" s="144"/>
      <c r="C181" s="145"/>
      <c r="D181" s="146"/>
      <c r="E181" s="146"/>
      <c r="F181" s="146"/>
      <c r="G181" s="144"/>
      <c r="H181" s="144"/>
      <c r="I181" s="144"/>
      <c r="J181" s="144"/>
      <c r="K181" s="144"/>
      <c r="L181" s="144"/>
      <c r="M181" s="144"/>
      <c r="N181" s="144"/>
      <c r="O181" s="144"/>
      <c r="P181" s="144"/>
      <c r="Q181" s="144"/>
      <c r="R181" s="144"/>
      <c r="S181" s="144"/>
      <c r="T181" s="144"/>
      <c r="U181" s="144"/>
      <c r="V181" s="144"/>
      <c r="W181" s="144"/>
      <c r="X181" s="144"/>
      <c r="Y181" s="144"/>
      <c r="Z181" s="144"/>
      <c r="AA181" s="144"/>
      <c r="AB181" s="144"/>
      <c r="AC181" s="144"/>
      <c r="AD181" s="144"/>
      <c r="AE181" s="147"/>
    </row>
  </sheetData>
  <mergeCells count="40">
    <mergeCell ref="X10:X11"/>
    <mergeCell ref="Z10:Z11"/>
    <mergeCell ref="AC10:AC11"/>
    <mergeCell ref="S9:S11"/>
    <mergeCell ref="T9:T11"/>
    <mergeCell ref="U9:U11"/>
    <mergeCell ref="V9:AC9"/>
    <mergeCell ref="H10:H11"/>
    <mergeCell ref="I10:I11"/>
    <mergeCell ref="M10:M11"/>
    <mergeCell ref="P10:P11"/>
    <mergeCell ref="V10:V11"/>
    <mergeCell ref="W10:W11"/>
    <mergeCell ref="S7:T8"/>
    <mergeCell ref="U7:AC8"/>
    <mergeCell ref="AD7:AD11"/>
    <mergeCell ref="G9:G11"/>
    <mergeCell ref="H9:I9"/>
    <mergeCell ref="J9:J11"/>
    <mergeCell ref="K9:K11"/>
    <mergeCell ref="L9:L11"/>
    <mergeCell ref="M9:N9"/>
    <mergeCell ref="O9:O11"/>
    <mergeCell ref="F7:F11"/>
    <mergeCell ref="G7:I8"/>
    <mergeCell ref="J7:K8"/>
    <mergeCell ref="L7:N8"/>
    <mergeCell ref="O7:Q8"/>
    <mergeCell ref="R7:R11"/>
    <mergeCell ref="P9:Q9"/>
    <mergeCell ref="A1:AD1"/>
    <mergeCell ref="A3:AD3"/>
    <mergeCell ref="A4:AD4"/>
    <mergeCell ref="A5:AD5"/>
    <mergeCell ref="X6:AD6"/>
    <mergeCell ref="A7:A11"/>
    <mergeCell ref="B7:B11"/>
    <mergeCell ref="C7:C11"/>
    <mergeCell ref="D7:D11"/>
    <mergeCell ref="E7:E11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36"/>
  <sheetViews>
    <sheetView topLeftCell="A13" zoomScaleNormal="100" zoomScaleSheetLayoutView="115" workbookViewId="0">
      <selection activeCell="C13" sqref="C13"/>
    </sheetView>
  </sheetViews>
  <sheetFormatPr defaultColWidth="10.28515625" defaultRowHeight="15.75"/>
  <cols>
    <col min="1" max="1" width="7.140625" style="19" customWidth="1"/>
    <col min="2" max="2" width="45.42578125" style="19" customWidth="1"/>
    <col min="3" max="3" width="15.140625" style="36" customWidth="1"/>
    <col min="4" max="4" width="0" style="36" hidden="1" customWidth="1"/>
    <col min="5" max="5" width="13" style="36" hidden="1" customWidth="1"/>
    <col min="6" max="6" width="0" style="36" hidden="1" customWidth="1"/>
    <col min="7" max="7" width="19.85546875" style="36" hidden="1" customWidth="1"/>
    <col min="8" max="10" width="11.85546875" style="36" hidden="1" customWidth="1"/>
    <col min="11" max="11" width="1" style="36" hidden="1" customWidth="1"/>
    <col min="12" max="12" width="16.85546875" style="36" customWidth="1"/>
    <col min="13" max="13" width="12.28515625" style="36" hidden="1" customWidth="1"/>
    <col min="14" max="14" width="14.42578125" style="36" customWidth="1"/>
    <col min="15" max="15" width="15.28515625" style="36" customWidth="1"/>
    <col min="16" max="16" width="17.42578125" style="36" customWidth="1"/>
    <col min="17" max="17" width="17.28515625" style="36" hidden="1" customWidth="1"/>
    <col min="18" max="16384" width="10.28515625" style="19"/>
  </cols>
  <sheetData>
    <row r="1" spans="1:17">
      <c r="A1" s="185" t="s">
        <v>497</v>
      </c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</row>
    <row r="2" spans="1:17" ht="7.5" customHeight="1">
      <c r="A2" s="36"/>
      <c r="B2" s="36"/>
    </row>
    <row r="3" spans="1:17" s="17" customFormat="1" ht="15.75" customHeight="1">
      <c r="A3" s="189" t="s">
        <v>131</v>
      </c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M3" s="189"/>
      <c r="N3" s="189"/>
      <c r="O3" s="189"/>
      <c r="P3" s="189"/>
      <c r="Q3" s="189"/>
    </row>
    <row r="4" spans="1:17" s="17" customFormat="1" ht="15.75" customHeight="1">
      <c r="A4" s="189" t="s">
        <v>135</v>
      </c>
      <c r="B4" s="189"/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</row>
    <row r="5" spans="1:17" s="17" customFormat="1" ht="15.75" customHeight="1">
      <c r="A5" s="209" t="s">
        <v>496</v>
      </c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</row>
    <row r="6" spans="1:17" s="17" customFormat="1" ht="9" customHeight="1">
      <c r="A6" s="18"/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</row>
    <row r="7" spans="1:17" s="17" customFormat="1" ht="15.75" customHeight="1">
      <c r="A7" s="190" t="s">
        <v>0</v>
      </c>
      <c r="B7" s="190"/>
      <c r="C7" s="190"/>
      <c r="D7" s="190"/>
      <c r="E7" s="190"/>
      <c r="F7" s="190"/>
      <c r="G7" s="190"/>
      <c r="H7" s="190"/>
      <c r="I7" s="190"/>
      <c r="J7" s="190"/>
      <c r="K7" s="190"/>
      <c r="L7" s="190"/>
      <c r="M7" s="190"/>
      <c r="N7" s="190"/>
      <c r="O7" s="190"/>
      <c r="P7" s="190"/>
      <c r="Q7" s="190"/>
    </row>
    <row r="8" spans="1:17" s="34" customFormat="1" ht="15.75" customHeight="1">
      <c r="A8" s="184" t="s">
        <v>1</v>
      </c>
      <c r="B8" s="184" t="s">
        <v>2</v>
      </c>
      <c r="C8" s="184" t="s">
        <v>3</v>
      </c>
      <c r="D8" s="184" t="s">
        <v>4</v>
      </c>
      <c r="E8" s="184" t="s">
        <v>5</v>
      </c>
      <c r="F8" s="184" t="s">
        <v>6</v>
      </c>
      <c r="G8" s="184" t="s">
        <v>7</v>
      </c>
      <c r="H8" s="184"/>
      <c r="I8" s="184"/>
      <c r="J8" s="186" t="s">
        <v>8</v>
      </c>
      <c r="K8" s="186" t="s">
        <v>9</v>
      </c>
      <c r="L8" s="186" t="s">
        <v>77</v>
      </c>
      <c r="M8" s="186" t="s">
        <v>10</v>
      </c>
      <c r="N8" s="188" t="s">
        <v>73</v>
      </c>
      <c r="O8" s="188"/>
      <c r="P8" s="186" t="s">
        <v>76</v>
      </c>
      <c r="Q8" s="186" t="s">
        <v>11</v>
      </c>
    </row>
    <row r="9" spans="1:17" s="34" customFormat="1" ht="15.75" customHeight="1">
      <c r="A9" s="184"/>
      <c r="B9" s="184"/>
      <c r="C9" s="184"/>
      <c r="D9" s="184"/>
      <c r="E9" s="184"/>
      <c r="F9" s="184"/>
      <c r="G9" s="184" t="s">
        <v>12</v>
      </c>
      <c r="H9" s="184" t="s">
        <v>13</v>
      </c>
      <c r="I9" s="184"/>
      <c r="J9" s="187"/>
      <c r="K9" s="187"/>
      <c r="L9" s="187"/>
      <c r="M9" s="187"/>
      <c r="N9" s="188"/>
      <c r="O9" s="188"/>
      <c r="P9" s="187"/>
      <c r="Q9" s="187"/>
    </row>
    <row r="10" spans="1:17" s="34" customFormat="1" ht="15.75" customHeight="1">
      <c r="A10" s="184"/>
      <c r="B10" s="184"/>
      <c r="C10" s="184"/>
      <c r="D10" s="184"/>
      <c r="E10" s="184"/>
      <c r="F10" s="184"/>
      <c r="G10" s="184"/>
      <c r="H10" s="184" t="s">
        <v>14</v>
      </c>
      <c r="I10" s="184" t="s">
        <v>15</v>
      </c>
      <c r="J10" s="187"/>
      <c r="K10" s="187"/>
      <c r="L10" s="187"/>
      <c r="M10" s="187"/>
      <c r="N10" s="188" t="s">
        <v>74</v>
      </c>
      <c r="O10" s="188" t="s">
        <v>75</v>
      </c>
      <c r="P10" s="187"/>
      <c r="Q10" s="187"/>
    </row>
    <row r="11" spans="1:17" s="34" customFormat="1">
      <c r="A11" s="184"/>
      <c r="B11" s="184"/>
      <c r="C11" s="184"/>
      <c r="D11" s="184"/>
      <c r="E11" s="184"/>
      <c r="F11" s="184"/>
      <c r="G11" s="184"/>
      <c r="H11" s="184"/>
      <c r="I11" s="184"/>
      <c r="J11" s="210"/>
      <c r="K11" s="210"/>
      <c r="L11" s="210"/>
      <c r="M11" s="210"/>
      <c r="N11" s="188"/>
      <c r="O11" s="188"/>
      <c r="P11" s="210"/>
      <c r="Q11" s="210"/>
    </row>
    <row r="12" spans="1:17">
      <c r="A12" s="20"/>
      <c r="B12" s="20" t="s">
        <v>16</v>
      </c>
      <c r="C12" s="20"/>
      <c r="D12" s="21"/>
      <c r="E12" s="21"/>
      <c r="F12" s="21"/>
      <c r="G12" s="20"/>
      <c r="H12" s="22" t="e">
        <f>H14+H19+#REF!+H34</f>
        <v>#REF!</v>
      </c>
      <c r="I12" s="22" t="e">
        <f>I14+I19+#REF!+I34</f>
        <v>#REF!</v>
      </c>
      <c r="J12" s="22" t="e">
        <f>J14+J19+#REF!+J34</f>
        <v>#REF!</v>
      </c>
      <c r="K12" s="22" t="e">
        <f>K14+K19+#REF!+K34</f>
        <v>#REF!</v>
      </c>
      <c r="L12" s="22">
        <f>L13+L24</f>
        <v>14706</v>
      </c>
      <c r="M12" s="22">
        <f>M14+M19+M34</f>
        <v>250</v>
      </c>
      <c r="N12" s="22">
        <f>N13+N24</f>
        <v>4726</v>
      </c>
      <c r="O12" s="22">
        <f>O13+O24</f>
        <v>4726</v>
      </c>
      <c r="P12" s="22">
        <f>P13+P24</f>
        <v>14706</v>
      </c>
      <c r="Q12" s="23"/>
    </row>
    <row r="13" spans="1:17">
      <c r="A13" s="24" t="s">
        <v>79</v>
      </c>
      <c r="B13" s="25" t="s">
        <v>78</v>
      </c>
      <c r="C13" s="24"/>
      <c r="D13" s="26"/>
      <c r="E13" s="26"/>
      <c r="F13" s="26"/>
      <c r="G13" s="24"/>
      <c r="H13" s="27">
        <f>SUM(H15:H27)</f>
        <v>102232.89</v>
      </c>
      <c r="I13" s="27">
        <f>SUM(I15:I27)</f>
        <v>38990.89</v>
      </c>
      <c r="J13" s="27">
        <f>SUM(J15:J27)</f>
        <v>29715</v>
      </c>
      <c r="K13" s="27">
        <f>SUM(K15:K27)</f>
        <v>13569</v>
      </c>
      <c r="L13" s="27">
        <f>L14+L19</f>
        <v>7680</v>
      </c>
      <c r="M13" s="27">
        <f t="shared" ref="M13" si="0">SUM(M15:M18)</f>
        <v>500</v>
      </c>
      <c r="N13" s="27">
        <f t="shared" ref="N13:P13" si="1">N14+N19</f>
        <v>0</v>
      </c>
      <c r="O13" s="27">
        <f t="shared" si="1"/>
        <v>4726</v>
      </c>
      <c r="P13" s="27">
        <f t="shared" si="1"/>
        <v>2954</v>
      </c>
      <c r="Q13" s="26"/>
    </row>
    <row r="14" spans="1:17">
      <c r="A14" s="24">
        <v>1</v>
      </c>
      <c r="B14" s="25" t="s">
        <v>82</v>
      </c>
      <c r="C14" s="24"/>
      <c r="D14" s="26"/>
      <c r="E14" s="26"/>
      <c r="F14" s="26"/>
      <c r="G14" s="24"/>
      <c r="H14" s="27" t="e">
        <f>H13+#REF!</f>
        <v>#REF!</v>
      </c>
      <c r="I14" s="27" t="e">
        <f>I13+#REF!</f>
        <v>#REF!</v>
      </c>
      <c r="J14" s="27" t="e">
        <f>J13+#REF!</f>
        <v>#REF!</v>
      </c>
      <c r="K14" s="27" t="e">
        <f>K13+#REF!</f>
        <v>#REF!</v>
      </c>
      <c r="L14" s="27">
        <f>SUM(L15:L18)</f>
        <v>3800</v>
      </c>
      <c r="M14" s="27"/>
      <c r="N14" s="27">
        <f t="shared" ref="N14:P14" si="2">SUM(N15:N18)</f>
        <v>0</v>
      </c>
      <c r="O14" s="27">
        <f t="shared" si="2"/>
        <v>1209</v>
      </c>
      <c r="P14" s="27">
        <f t="shared" si="2"/>
        <v>2591</v>
      </c>
      <c r="Q14" s="26"/>
    </row>
    <row r="15" spans="1:17" ht="31.5">
      <c r="A15" s="2" t="s">
        <v>17</v>
      </c>
      <c r="B15" s="1" t="s">
        <v>129</v>
      </c>
      <c r="C15" s="26" t="s">
        <v>19</v>
      </c>
      <c r="D15" s="5" t="s">
        <v>20</v>
      </c>
      <c r="E15" s="5"/>
      <c r="F15" s="4"/>
      <c r="G15" s="5"/>
      <c r="H15" s="6">
        <v>6000</v>
      </c>
      <c r="I15" s="6">
        <f>H15</f>
        <v>6000</v>
      </c>
      <c r="J15" s="28">
        <v>1400</v>
      </c>
      <c r="K15" s="28">
        <v>0</v>
      </c>
      <c r="L15" s="28">
        <v>1400</v>
      </c>
      <c r="M15" s="28">
        <v>500</v>
      </c>
      <c r="N15" s="28"/>
      <c r="O15" s="28">
        <v>246</v>
      </c>
      <c r="P15" s="28">
        <f>L15+N15-O15</f>
        <v>1154</v>
      </c>
      <c r="Q15" s="26" t="s">
        <v>21</v>
      </c>
    </row>
    <row r="16" spans="1:17" ht="31.5">
      <c r="A16" s="2" t="s">
        <v>17</v>
      </c>
      <c r="B16" s="1" t="s">
        <v>45</v>
      </c>
      <c r="C16" s="4" t="s">
        <v>46</v>
      </c>
      <c r="D16" s="26" t="s">
        <v>20</v>
      </c>
      <c r="E16" s="5"/>
      <c r="F16" s="4"/>
      <c r="G16" s="5"/>
      <c r="H16" s="6"/>
      <c r="I16" s="6"/>
      <c r="J16" s="28">
        <v>900</v>
      </c>
      <c r="K16" s="28">
        <v>0</v>
      </c>
      <c r="L16" s="28">
        <v>600</v>
      </c>
      <c r="M16" s="28"/>
      <c r="N16" s="28"/>
      <c r="O16" s="28">
        <v>400</v>
      </c>
      <c r="P16" s="28">
        <f t="shared" ref="P16:P18" si="3">L16+N16-O16</f>
        <v>200</v>
      </c>
      <c r="Q16" s="26" t="s">
        <v>47</v>
      </c>
    </row>
    <row r="17" spans="1:17" ht="31.5">
      <c r="A17" s="2" t="s">
        <v>17</v>
      </c>
      <c r="B17" s="1" t="s">
        <v>48</v>
      </c>
      <c r="C17" s="4" t="s">
        <v>49</v>
      </c>
      <c r="D17" s="26" t="s">
        <v>50</v>
      </c>
      <c r="E17" s="5"/>
      <c r="F17" s="4"/>
      <c r="G17" s="5"/>
      <c r="H17" s="6">
        <v>6000</v>
      </c>
      <c r="I17" s="6">
        <v>5000</v>
      </c>
      <c r="J17" s="28">
        <v>1000</v>
      </c>
      <c r="K17" s="28">
        <v>0</v>
      </c>
      <c r="L17" s="28">
        <v>1000</v>
      </c>
      <c r="M17" s="28"/>
      <c r="N17" s="28"/>
      <c r="O17" s="28">
        <v>250</v>
      </c>
      <c r="P17" s="28">
        <f t="shared" si="3"/>
        <v>750</v>
      </c>
      <c r="Q17" s="26" t="s">
        <v>47</v>
      </c>
    </row>
    <row r="18" spans="1:17" ht="47.25">
      <c r="A18" s="2" t="s">
        <v>17</v>
      </c>
      <c r="B18" s="1" t="s">
        <v>51</v>
      </c>
      <c r="C18" s="4" t="s">
        <v>52</v>
      </c>
      <c r="D18" s="26" t="s">
        <v>53</v>
      </c>
      <c r="E18" s="5" t="s">
        <v>54</v>
      </c>
      <c r="F18" s="4" t="s">
        <v>34</v>
      </c>
      <c r="G18" s="5" t="s">
        <v>55</v>
      </c>
      <c r="H18" s="6">
        <v>7500</v>
      </c>
      <c r="I18" s="6">
        <v>6000</v>
      </c>
      <c r="J18" s="28">
        <v>2550</v>
      </c>
      <c r="K18" s="28">
        <v>1750</v>
      </c>
      <c r="L18" s="28">
        <v>800</v>
      </c>
      <c r="M18" s="28"/>
      <c r="N18" s="28"/>
      <c r="O18" s="28">
        <v>313</v>
      </c>
      <c r="P18" s="28">
        <f t="shared" si="3"/>
        <v>487</v>
      </c>
      <c r="Q18" s="26" t="s">
        <v>21</v>
      </c>
    </row>
    <row r="19" spans="1:17">
      <c r="A19" s="24">
        <v>2</v>
      </c>
      <c r="B19" s="29" t="s">
        <v>81</v>
      </c>
      <c r="C19" s="24"/>
      <c r="D19" s="26"/>
      <c r="E19" s="26"/>
      <c r="F19" s="26"/>
      <c r="G19" s="24"/>
      <c r="H19" s="27">
        <f>SUM(H31:H32)</f>
        <v>8000</v>
      </c>
      <c r="I19" s="27">
        <f>SUM(I31:I32)</f>
        <v>8000</v>
      </c>
      <c r="J19" s="27">
        <f>SUM(J31:J32)</f>
        <v>12921</v>
      </c>
      <c r="K19" s="27">
        <f>SUM(K31:K32)</f>
        <v>7775</v>
      </c>
      <c r="L19" s="27">
        <f>SUM(L20:L23)</f>
        <v>3880</v>
      </c>
      <c r="M19" s="27"/>
      <c r="N19" s="27">
        <f>SUM(N20:N23)</f>
        <v>0</v>
      </c>
      <c r="O19" s="27">
        <f>SUM(O20:O23)</f>
        <v>3517</v>
      </c>
      <c r="P19" s="27">
        <f>SUM(P20:P23)</f>
        <v>363</v>
      </c>
      <c r="Q19" s="26"/>
    </row>
    <row r="20" spans="1:17" ht="31.5">
      <c r="A20" s="2" t="s">
        <v>17</v>
      </c>
      <c r="B20" s="1" t="s">
        <v>61</v>
      </c>
      <c r="C20" s="4" t="s">
        <v>62</v>
      </c>
      <c r="D20" s="26" t="s">
        <v>56</v>
      </c>
      <c r="E20" s="5" t="s">
        <v>60</v>
      </c>
      <c r="F20" s="4" t="s">
        <v>36</v>
      </c>
      <c r="G20" s="5" t="s">
        <v>63</v>
      </c>
      <c r="H20" s="6">
        <v>1600</v>
      </c>
      <c r="I20" s="6">
        <f>H20</f>
        <v>1600</v>
      </c>
      <c r="J20" s="28">
        <f>K20+L20</f>
        <v>1544</v>
      </c>
      <c r="K20" s="28">
        <v>1144</v>
      </c>
      <c r="L20" s="28">
        <v>400</v>
      </c>
      <c r="M20" s="28"/>
      <c r="N20" s="28"/>
      <c r="O20" s="28">
        <v>400</v>
      </c>
      <c r="P20" s="28">
        <f t="shared" ref="P20:P23" si="4">L20+N20-O20</f>
        <v>0</v>
      </c>
      <c r="Q20" s="26" t="s">
        <v>21</v>
      </c>
    </row>
    <row r="21" spans="1:17" ht="51" customHeight="1">
      <c r="A21" s="2" t="s">
        <v>17</v>
      </c>
      <c r="B21" s="3" t="s">
        <v>128</v>
      </c>
      <c r="C21" s="4" t="s">
        <v>130</v>
      </c>
      <c r="D21" s="26"/>
      <c r="E21" s="5"/>
      <c r="F21" s="4"/>
      <c r="G21" s="5"/>
      <c r="H21" s="6"/>
      <c r="I21" s="6"/>
      <c r="J21" s="28"/>
      <c r="K21" s="28"/>
      <c r="L21" s="28">
        <v>580</v>
      </c>
      <c r="M21" s="28"/>
      <c r="N21" s="28"/>
      <c r="O21" s="28">
        <v>463</v>
      </c>
      <c r="P21" s="28">
        <f t="shared" si="4"/>
        <v>117</v>
      </c>
      <c r="Q21" s="26" t="s">
        <v>21</v>
      </c>
    </row>
    <row r="22" spans="1:17" ht="56.25" customHeight="1">
      <c r="A22" s="122" t="s">
        <v>17</v>
      </c>
      <c r="B22" s="49" t="s">
        <v>419</v>
      </c>
      <c r="C22" s="8" t="s">
        <v>420</v>
      </c>
      <c r="D22" s="45"/>
      <c r="E22" s="14"/>
      <c r="F22" s="47"/>
      <c r="G22" s="14"/>
      <c r="H22" s="12"/>
      <c r="I22" s="12"/>
      <c r="J22" s="46"/>
      <c r="K22" s="46"/>
      <c r="L22" s="46">
        <v>500</v>
      </c>
      <c r="M22" s="46"/>
      <c r="N22" s="46"/>
      <c r="O22" s="46">
        <v>300</v>
      </c>
      <c r="P22" s="28">
        <f t="shared" si="4"/>
        <v>200</v>
      </c>
      <c r="Q22" s="26" t="s">
        <v>47</v>
      </c>
    </row>
    <row r="23" spans="1:17" ht="45.75" customHeight="1">
      <c r="A23" s="2" t="s">
        <v>17</v>
      </c>
      <c r="B23" s="1" t="s">
        <v>67</v>
      </c>
      <c r="C23" s="4" t="s">
        <v>59</v>
      </c>
      <c r="D23" s="26" t="s">
        <v>68</v>
      </c>
      <c r="E23" s="5" t="s">
        <v>69</v>
      </c>
      <c r="F23" s="4" t="s">
        <v>70</v>
      </c>
      <c r="G23" s="5" t="s">
        <v>71</v>
      </c>
      <c r="H23" s="6">
        <v>65442</v>
      </c>
      <c r="I23" s="6">
        <v>4700</v>
      </c>
      <c r="J23" s="28">
        <v>4700</v>
      </c>
      <c r="K23" s="28">
        <f>2300-700</f>
        <v>1600</v>
      </c>
      <c r="L23" s="28">
        <v>2400</v>
      </c>
      <c r="M23" s="28"/>
      <c r="N23" s="28"/>
      <c r="O23" s="28">
        <v>2354</v>
      </c>
      <c r="P23" s="160">
        <f t="shared" si="4"/>
        <v>46</v>
      </c>
      <c r="Q23" s="26" t="s">
        <v>21</v>
      </c>
    </row>
    <row r="24" spans="1:17" s="34" customFormat="1" ht="35.25" customHeight="1">
      <c r="A24" s="30" t="s">
        <v>79</v>
      </c>
      <c r="B24" s="29" t="s">
        <v>80</v>
      </c>
      <c r="C24" s="31"/>
      <c r="D24" s="24"/>
      <c r="E24" s="32"/>
      <c r="F24" s="31"/>
      <c r="G24" s="32"/>
      <c r="H24" s="33"/>
      <c r="I24" s="33"/>
      <c r="J24" s="27"/>
      <c r="K24" s="27"/>
      <c r="L24" s="27">
        <f>L25+L30+L34</f>
        <v>7026</v>
      </c>
      <c r="M24" s="27">
        <f t="shared" ref="M24" si="5">SUM(M26:M29)</f>
        <v>0</v>
      </c>
      <c r="N24" s="27">
        <f t="shared" ref="N24:P24" si="6">N25+N30+N34</f>
        <v>4726</v>
      </c>
      <c r="O24" s="27">
        <f t="shared" si="6"/>
        <v>0</v>
      </c>
      <c r="P24" s="27">
        <f t="shared" si="6"/>
        <v>11752</v>
      </c>
      <c r="Q24" s="24"/>
    </row>
    <row r="25" spans="1:17" s="34" customFormat="1">
      <c r="A25" s="24">
        <v>1</v>
      </c>
      <c r="B25" s="25" t="s">
        <v>82</v>
      </c>
      <c r="C25" s="31"/>
      <c r="D25" s="24"/>
      <c r="E25" s="32"/>
      <c r="F25" s="31"/>
      <c r="G25" s="32"/>
      <c r="H25" s="33"/>
      <c r="I25" s="33"/>
      <c r="J25" s="27"/>
      <c r="K25" s="27"/>
      <c r="L25" s="27">
        <f>SUM(L26:L29)</f>
        <v>2930</v>
      </c>
      <c r="M25" s="27"/>
      <c r="N25" s="27">
        <f t="shared" ref="N25:P25" si="7">SUM(N26:N29)</f>
        <v>1322</v>
      </c>
      <c r="O25" s="27">
        <f t="shared" si="7"/>
        <v>0</v>
      </c>
      <c r="P25" s="27">
        <f t="shared" si="7"/>
        <v>4252</v>
      </c>
      <c r="Q25" s="24"/>
    </row>
    <row r="26" spans="1:17" s="167" customFormat="1" ht="48" customHeight="1">
      <c r="A26" s="161" t="s">
        <v>17</v>
      </c>
      <c r="B26" s="162" t="s">
        <v>22</v>
      </c>
      <c r="C26" s="163" t="s">
        <v>23</v>
      </c>
      <c r="D26" s="164" t="s">
        <v>20</v>
      </c>
      <c r="E26" s="164"/>
      <c r="F26" s="165" t="s">
        <v>24</v>
      </c>
      <c r="G26" s="164" t="s">
        <v>25</v>
      </c>
      <c r="H26" s="166">
        <v>6500</v>
      </c>
      <c r="I26" s="166">
        <f>H26</f>
        <v>6500</v>
      </c>
      <c r="J26" s="160">
        <v>4000</v>
      </c>
      <c r="K26" s="160">
        <f>1500-200</f>
        <v>1300</v>
      </c>
      <c r="L26" s="160">
        <v>2230</v>
      </c>
      <c r="M26" s="160"/>
      <c r="N26" s="160">
        <v>200</v>
      </c>
      <c r="O26" s="160"/>
      <c r="P26" s="160">
        <f t="shared" ref="P26:P29" si="8">L26+N26-O26</f>
        <v>2430</v>
      </c>
      <c r="Q26" s="163" t="s">
        <v>26</v>
      </c>
    </row>
    <row r="27" spans="1:17" s="167" customFormat="1" ht="31.5">
      <c r="A27" s="161" t="s">
        <v>17</v>
      </c>
      <c r="B27" s="162" t="s">
        <v>28</v>
      </c>
      <c r="C27" s="163" t="s">
        <v>23</v>
      </c>
      <c r="D27" s="164" t="s">
        <v>18</v>
      </c>
      <c r="E27" s="164"/>
      <c r="F27" s="165">
        <v>2020</v>
      </c>
      <c r="G27" s="164" t="s">
        <v>29</v>
      </c>
      <c r="H27" s="166">
        <v>1190.8900000000001</v>
      </c>
      <c r="I27" s="166">
        <f>H27</f>
        <v>1190.8900000000001</v>
      </c>
      <c r="J27" s="160">
        <v>700</v>
      </c>
      <c r="K27" s="160">
        <v>0</v>
      </c>
      <c r="L27" s="160">
        <v>700</v>
      </c>
      <c r="M27" s="160"/>
      <c r="N27" s="160">
        <v>360</v>
      </c>
      <c r="O27" s="160"/>
      <c r="P27" s="160">
        <f t="shared" si="8"/>
        <v>1060</v>
      </c>
      <c r="Q27" s="163" t="s">
        <v>30</v>
      </c>
    </row>
    <row r="28" spans="1:17" s="167" customFormat="1" ht="51" customHeight="1">
      <c r="A28" s="161" t="s">
        <v>17</v>
      </c>
      <c r="B28" s="168" t="s">
        <v>100</v>
      </c>
      <c r="C28" s="165" t="s">
        <v>32</v>
      </c>
      <c r="D28" s="7" t="s">
        <v>33</v>
      </c>
      <c r="E28" s="165" t="s">
        <v>35</v>
      </c>
      <c r="F28" s="164" t="s">
        <v>36</v>
      </c>
      <c r="G28" s="164" t="s">
        <v>37</v>
      </c>
      <c r="H28" s="166">
        <v>4000</v>
      </c>
      <c r="I28" s="166">
        <v>1200</v>
      </c>
      <c r="J28" s="166">
        <v>4000</v>
      </c>
      <c r="K28" s="166">
        <f>1200-500</f>
        <v>700</v>
      </c>
      <c r="L28" s="160"/>
      <c r="M28" s="160"/>
      <c r="N28" s="160">
        <v>500</v>
      </c>
      <c r="O28" s="160"/>
      <c r="P28" s="160">
        <f t="shared" si="8"/>
        <v>500</v>
      </c>
      <c r="Q28" s="163" t="s">
        <v>38</v>
      </c>
    </row>
    <row r="29" spans="1:17" s="167" customFormat="1" ht="48.75" customHeight="1">
      <c r="A29" s="161" t="s">
        <v>17</v>
      </c>
      <c r="B29" s="169" t="s">
        <v>41</v>
      </c>
      <c r="C29" s="165" t="s">
        <v>39</v>
      </c>
      <c r="D29" s="7" t="s">
        <v>40</v>
      </c>
      <c r="E29" s="7" t="s">
        <v>42</v>
      </c>
      <c r="F29" s="161" t="s">
        <v>34</v>
      </c>
      <c r="G29" s="161" t="s">
        <v>43</v>
      </c>
      <c r="H29" s="170">
        <v>5000</v>
      </c>
      <c r="I29" s="166">
        <v>4000</v>
      </c>
      <c r="J29" s="160"/>
      <c r="K29" s="160">
        <f>4000-262</f>
        <v>3738</v>
      </c>
      <c r="L29" s="160"/>
      <c r="M29" s="160"/>
      <c r="N29" s="160">
        <v>262</v>
      </c>
      <c r="O29" s="160"/>
      <c r="P29" s="160">
        <f t="shared" si="8"/>
        <v>262</v>
      </c>
      <c r="Q29" s="163" t="s">
        <v>44</v>
      </c>
    </row>
    <row r="30" spans="1:17" s="178" customFormat="1" ht="27" customHeight="1">
      <c r="A30" s="171" t="s">
        <v>31</v>
      </c>
      <c r="B30" s="172" t="s">
        <v>81</v>
      </c>
      <c r="C30" s="173"/>
      <c r="D30" s="174"/>
      <c r="E30" s="175"/>
      <c r="F30" s="173"/>
      <c r="G30" s="175"/>
      <c r="H30" s="176"/>
      <c r="I30" s="176"/>
      <c r="J30" s="177"/>
      <c r="K30" s="177"/>
      <c r="L30" s="177">
        <f t="shared" ref="L30:O30" si="9">SUM(L31:L33)</f>
        <v>2596</v>
      </c>
      <c r="M30" s="177">
        <f t="shared" si="9"/>
        <v>1000</v>
      </c>
      <c r="N30" s="177">
        <f t="shared" si="9"/>
        <v>2704</v>
      </c>
      <c r="O30" s="177">
        <f t="shared" si="9"/>
        <v>0</v>
      </c>
      <c r="P30" s="177">
        <f>SUM(P31:P33)</f>
        <v>5300</v>
      </c>
      <c r="Q30" s="174"/>
    </row>
    <row r="31" spans="1:17" s="167" customFormat="1" ht="50.25" customHeight="1">
      <c r="A31" s="161" t="s">
        <v>17</v>
      </c>
      <c r="B31" s="162" t="s">
        <v>57</v>
      </c>
      <c r="C31" s="165"/>
      <c r="D31" s="163"/>
      <c r="E31" s="164"/>
      <c r="F31" s="165"/>
      <c r="G31" s="164"/>
      <c r="H31" s="166"/>
      <c r="I31" s="166"/>
      <c r="J31" s="160">
        <v>8921</v>
      </c>
      <c r="K31" s="160">
        <f>8475-1800</f>
        <v>6675</v>
      </c>
      <c r="L31" s="160">
        <v>446</v>
      </c>
      <c r="M31" s="160"/>
      <c r="N31" s="160">
        <v>1354</v>
      </c>
      <c r="O31" s="160"/>
      <c r="P31" s="160">
        <f t="shared" ref="P31:P33" si="10">L31+N31-O31</f>
        <v>1800</v>
      </c>
      <c r="Q31" s="163" t="s">
        <v>58</v>
      </c>
    </row>
    <row r="32" spans="1:17" s="167" customFormat="1" ht="31.5">
      <c r="A32" s="161" t="s">
        <v>17</v>
      </c>
      <c r="B32" s="162" t="s">
        <v>64</v>
      </c>
      <c r="C32" s="165" t="s">
        <v>62</v>
      </c>
      <c r="D32" s="163" t="s">
        <v>27</v>
      </c>
      <c r="E32" s="164"/>
      <c r="F32" s="165"/>
      <c r="G32" s="164" t="s">
        <v>65</v>
      </c>
      <c r="H32" s="166">
        <v>8000</v>
      </c>
      <c r="I32" s="166">
        <v>8000</v>
      </c>
      <c r="J32" s="160">
        <v>4000</v>
      </c>
      <c r="K32" s="160">
        <f>2000-900</f>
        <v>1100</v>
      </c>
      <c r="L32" s="160">
        <v>2000</v>
      </c>
      <c r="M32" s="160">
        <v>1000</v>
      </c>
      <c r="N32" s="160">
        <v>900</v>
      </c>
      <c r="O32" s="160"/>
      <c r="P32" s="160">
        <f t="shared" si="10"/>
        <v>2900</v>
      </c>
      <c r="Q32" s="163" t="s">
        <v>66</v>
      </c>
    </row>
    <row r="33" spans="1:17" ht="47.25">
      <c r="A33" s="122" t="s">
        <v>17</v>
      </c>
      <c r="B33" s="49" t="s">
        <v>417</v>
      </c>
      <c r="C33" s="8" t="s">
        <v>416</v>
      </c>
      <c r="D33" s="45"/>
      <c r="E33" s="14"/>
      <c r="F33" s="47"/>
      <c r="G33" s="14"/>
      <c r="H33" s="12"/>
      <c r="I33" s="12"/>
      <c r="J33" s="46"/>
      <c r="K33" s="46"/>
      <c r="L33" s="46">
        <v>150</v>
      </c>
      <c r="M33" s="46"/>
      <c r="N33" s="46">
        <v>450</v>
      </c>
      <c r="O33" s="46"/>
      <c r="P33" s="46">
        <f t="shared" si="10"/>
        <v>600</v>
      </c>
      <c r="Q33" s="45" t="s">
        <v>132</v>
      </c>
    </row>
    <row r="34" spans="1:17" ht="31.5">
      <c r="A34" s="24">
        <v>3</v>
      </c>
      <c r="B34" s="29" t="s">
        <v>83</v>
      </c>
      <c r="C34" s="24"/>
      <c r="D34" s="26"/>
      <c r="E34" s="26"/>
      <c r="F34" s="26"/>
      <c r="G34" s="26"/>
      <c r="H34" s="27">
        <f>SUM(H35:H35)</f>
        <v>1000</v>
      </c>
      <c r="I34" s="27">
        <f>SUM(I35:I35)</f>
        <v>900</v>
      </c>
      <c r="J34" s="27">
        <f>SUM(J35:J35)</f>
        <v>1900</v>
      </c>
      <c r="K34" s="27">
        <f>SUM(K35:K35)</f>
        <v>900</v>
      </c>
      <c r="L34" s="27">
        <f>SUM(L35:L36)</f>
        <v>1500</v>
      </c>
      <c r="M34" s="27">
        <f>SUM(M35:M36)</f>
        <v>250</v>
      </c>
      <c r="N34" s="27">
        <f>SUM(N35:N36)</f>
        <v>700</v>
      </c>
      <c r="O34" s="27">
        <f>SUM(O35:O36)</f>
        <v>0</v>
      </c>
      <c r="P34" s="27">
        <f>SUM(P35:P36)</f>
        <v>2200</v>
      </c>
      <c r="Q34" s="26"/>
    </row>
    <row r="35" spans="1:17" ht="31.5">
      <c r="A35" s="26" t="s">
        <v>17</v>
      </c>
      <c r="B35" s="1" t="s">
        <v>72</v>
      </c>
      <c r="C35" s="26" t="s">
        <v>46</v>
      </c>
      <c r="D35" s="26" t="s">
        <v>20</v>
      </c>
      <c r="E35" s="26"/>
      <c r="F35" s="26"/>
      <c r="G35" s="26"/>
      <c r="H35" s="35">
        <v>1000</v>
      </c>
      <c r="I35" s="35">
        <v>900</v>
      </c>
      <c r="J35" s="28">
        <v>1900</v>
      </c>
      <c r="K35" s="28">
        <v>900</v>
      </c>
      <c r="L35" s="28">
        <v>1000</v>
      </c>
      <c r="M35" s="28">
        <v>250</v>
      </c>
      <c r="N35" s="28">
        <v>300</v>
      </c>
      <c r="O35" s="28"/>
      <c r="P35" s="28">
        <f t="shared" ref="P35:P36" si="11">L35+N35-O35</f>
        <v>1300</v>
      </c>
      <c r="Q35" s="26" t="s">
        <v>132</v>
      </c>
    </row>
    <row r="36" spans="1:17" ht="38.25" customHeight="1">
      <c r="A36" s="42" t="s">
        <v>17</v>
      </c>
      <c r="B36" s="16" t="s">
        <v>127</v>
      </c>
      <c r="C36" s="42" t="s">
        <v>96</v>
      </c>
      <c r="D36" s="42"/>
      <c r="E36" s="42"/>
      <c r="F36" s="42"/>
      <c r="G36" s="42"/>
      <c r="H36" s="43"/>
      <c r="I36" s="43"/>
      <c r="J36" s="44"/>
      <c r="K36" s="44"/>
      <c r="L36" s="44">
        <v>500</v>
      </c>
      <c r="M36" s="44"/>
      <c r="N36" s="44">
        <v>400</v>
      </c>
      <c r="O36" s="44"/>
      <c r="P36" s="44">
        <f t="shared" si="11"/>
        <v>900</v>
      </c>
      <c r="Q36" s="42" t="s">
        <v>132</v>
      </c>
    </row>
  </sheetData>
  <mergeCells count="25">
    <mergeCell ref="A1:Q1"/>
    <mergeCell ref="A4:Q4"/>
    <mergeCell ref="A3:Q3"/>
    <mergeCell ref="A7:Q7"/>
    <mergeCell ref="A8:A11"/>
    <mergeCell ref="B8:B11"/>
    <mergeCell ref="C8:C11"/>
    <mergeCell ref="D8:D11"/>
    <mergeCell ref="E8:E11"/>
    <mergeCell ref="F8:F11"/>
    <mergeCell ref="O10:O11"/>
    <mergeCell ref="A5:Q5"/>
    <mergeCell ref="P8:P11"/>
    <mergeCell ref="Q8:Q11"/>
    <mergeCell ref="G9:G11"/>
    <mergeCell ref="H9:I9"/>
    <mergeCell ref="H10:H11"/>
    <mergeCell ref="I10:I11"/>
    <mergeCell ref="N8:O9"/>
    <mergeCell ref="N10:N11"/>
    <mergeCell ref="G8:I8"/>
    <mergeCell ref="J8:J11"/>
    <mergeCell ref="K8:K11"/>
    <mergeCell ref="L8:L11"/>
    <mergeCell ref="M8:M11"/>
  </mergeCells>
  <pageMargins left="0.7" right="0.47" top="0.2" bottom="0.31" header="0.26" footer="0.3"/>
  <pageSetup paperSize="9" firstPageNumber="13" orientation="landscape" useFirstPageNumber="1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DC TH 2016-2020</vt:lpstr>
      <vt:lpstr>DC KH 2020 XSKT</vt:lpstr>
      <vt:lpstr>'DC KH 2020 XSKT'!Print_Titles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taimienphi</cp:lastModifiedBy>
  <cp:lastPrinted>2020-11-07T03:51:13Z</cp:lastPrinted>
  <dcterms:created xsi:type="dcterms:W3CDTF">2020-08-06T09:36:19Z</dcterms:created>
  <dcterms:modified xsi:type="dcterms:W3CDTF">2020-11-09T01:05:30Z</dcterms:modified>
</cp:coreProperties>
</file>